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I:\GLC\Licitacoes\EDITAIS DE LICITAÇOES\Editais 2019\Edital 0001084.2019\"/>
    </mc:Choice>
  </mc:AlternateContent>
  <bookViews>
    <workbookView xWindow="0" yWindow="0" windowWidth="15360" windowHeight="7620"/>
  </bookViews>
  <sheets>
    <sheet name="AG CANDIOTA" sheetId="2" r:id="rId1"/>
  </sheets>
  <definedNames>
    <definedName name="_xlnm.Print_Titles" localSheetId="0">'AG CANDIOTA'!$11:$12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44" i="2" l="1"/>
  <c r="H59" i="2"/>
  <c r="H16" i="2"/>
  <c r="I16" i="2"/>
  <c r="J16" i="2"/>
  <c r="H17" i="2"/>
  <c r="I17" i="2"/>
  <c r="J17" i="2"/>
  <c r="H18" i="2"/>
  <c r="I18" i="2"/>
  <c r="J18" i="2"/>
  <c r="H19" i="2"/>
  <c r="I19" i="2"/>
  <c r="J19" i="2"/>
  <c r="H20" i="2"/>
  <c r="I20" i="2"/>
  <c r="J20" i="2"/>
  <c r="F21" i="2"/>
  <c r="G21" i="2"/>
  <c r="H23" i="2"/>
  <c r="I23" i="2"/>
  <c r="J23" i="2"/>
  <c r="H24" i="2"/>
  <c r="I24" i="2"/>
  <c r="J24" i="2"/>
  <c r="H25" i="2"/>
  <c r="I25" i="2"/>
  <c r="J25" i="2"/>
  <c r="F26" i="2"/>
  <c r="G26" i="2"/>
  <c r="H29" i="2"/>
  <c r="J29" i="2"/>
  <c r="K29" i="2" s="1"/>
  <c r="H30" i="2"/>
  <c r="I30" i="2"/>
  <c r="K30" i="2" s="1"/>
  <c r="J30" i="2"/>
  <c r="H31" i="2"/>
  <c r="I31" i="2"/>
  <c r="J31" i="2"/>
  <c r="F32" i="2"/>
  <c r="G32" i="2"/>
  <c r="H34" i="2"/>
  <c r="J34" i="2"/>
  <c r="K34" i="2" s="1"/>
  <c r="H35" i="2"/>
  <c r="I35" i="2"/>
  <c r="J35" i="2"/>
  <c r="H36" i="2"/>
  <c r="I36" i="2"/>
  <c r="J36" i="2"/>
  <c r="H37" i="2"/>
  <c r="I37" i="2"/>
  <c r="J37" i="2"/>
  <c r="H38" i="2"/>
  <c r="I38" i="2"/>
  <c r="J38" i="2"/>
  <c r="H39" i="2"/>
  <c r="I39" i="2"/>
  <c r="J39" i="2"/>
  <c r="H40" i="2"/>
  <c r="I40" i="2"/>
  <c r="J40" i="2"/>
  <c r="F41" i="2"/>
  <c r="G41" i="2"/>
  <c r="H43" i="2"/>
  <c r="I43" i="2"/>
  <c r="J43" i="2"/>
  <c r="H44" i="2"/>
  <c r="I44" i="2"/>
  <c r="J44" i="2"/>
  <c r="H45" i="2"/>
  <c r="I45" i="2"/>
  <c r="J45" i="2"/>
  <c r="F46" i="2"/>
  <c r="G46" i="2"/>
  <c r="H48" i="2"/>
  <c r="I48" i="2"/>
  <c r="J48" i="2"/>
  <c r="H49" i="2"/>
  <c r="I49" i="2"/>
  <c r="K49" i="2" s="1"/>
  <c r="J49" i="2"/>
  <c r="H50" i="2"/>
  <c r="I50" i="2"/>
  <c r="J50" i="2"/>
  <c r="F51" i="2"/>
  <c r="G51" i="2"/>
  <c r="H53" i="2"/>
  <c r="H54" i="2"/>
  <c r="J53" i="2"/>
  <c r="K53" i="2" s="1"/>
  <c r="J54" i="2"/>
  <c r="K54" i="2" s="1"/>
  <c r="H55" i="2"/>
  <c r="I55" i="2"/>
  <c r="J55" i="2"/>
  <c r="H56" i="2"/>
  <c r="I56" i="2"/>
  <c r="J56" i="2"/>
  <c r="K56" i="2" s="1"/>
  <c r="H57" i="2"/>
  <c r="I57" i="2"/>
  <c r="J57" i="2"/>
  <c r="H58" i="2"/>
  <c r="I58" i="2"/>
  <c r="J58" i="2"/>
  <c r="K58" i="2" s="1"/>
  <c r="I59" i="2"/>
  <c r="J59" i="2"/>
  <c r="H60" i="2"/>
  <c r="I60" i="2"/>
  <c r="K60" i="2" s="1"/>
  <c r="J60" i="2"/>
  <c r="H61" i="2"/>
  <c r="I61" i="2"/>
  <c r="J61" i="2"/>
  <c r="H62" i="2"/>
  <c r="I62" i="2"/>
  <c r="J62" i="2"/>
  <c r="F63" i="2"/>
  <c r="G63" i="2"/>
  <c r="H65" i="2"/>
  <c r="H66" i="2" s="1"/>
  <c r="I65" i="2"/>
  <c r="J65" i="2"/>
  <c r="J66" i="2" s="1"/>
  <c r="F66" i="2"/>
  <c r="G66" i="2"/>
  <c r="H68" i="2"/>
  <c r="I68" i="2"/>
  <c r="J68" i="2"/>
  <c r="H69" i="2"/>
  <c r="I69" i="2"/>
  <c r="J69" i="2"/>
  <c r="H70" i="2"/>
  <c r="I70" i="2"/>
  <c r="J70" i="2"/>
  <c r="H71" i="2"/>
  <c r="I71" i="2"/>
  <c r="J71" i="2"/>
  <c r="F72" i="2"/>
  <c r="G72" i="2"/>
  <c r="H75" i="2"/>
  <c r="I75" i="2"/>
  <c r="J75" i="2"/>
  <c r="H77" i="2"/>
  <c r="I77" i="2"/>
  <c r="J77" i="2"/>
  <c r="H78" i="2"/>
  <c r="I78" i="2"/>
  <c r="J78" i="2"/>
  <c r="H79" i="2"/>
  <c r="I79" i="2"/>
  <c r="J79" i="2"/>
  <c r="H81" i="2"/>
  <c r="I81" i="2"/>
  <c r="J81" i="2"/>
  <c r="H82" i="2"/>
  <c r="I82" i="2"/>
  <c r="J82" i="2"/>
  <c r="H83" i="2"/>
  <c r="I83" i="2"/>
  <c r="J83" i="2"/>
  <c r="H84" i="2"/>
  <c r="I84" i="2"/>
  <c r="J84" i="2"/>
  <c r="H85" i="2"/>
  <c r="I85" i="2"/>
  <c r="J85" i="2"/>
  <c r="H86" i="2"/>
  <c r="I86" i="2"/>
  <c r="J86" i="2"/>
  <c r="H88" i="2"/>
  <c r="I88" i="2"/>
  <c r="J88" i="2"/>
  <c r="H89" i="2"/>
  <c r="I89" i="2"/>
  <c r="J89" i="2"/>
  <c r="H91" i="2"/>
  <c r="I91" i="2"/>
  <c r="J91" i="2"/>
  <c r="H92" i="2"/>
  <c r="I92" i="2"/>
  <c r="J92" i="2"/>
  <c r="H93" i="2"/>
  <c r="I93" i="2"/>
  <c r="J93" i="2"/>
  <c r="F94" i="2"/>
  <c r="G94" i="2"/>
  <c r="H96" i="2"/>
  <c r="I96" i="2"/>
  <c r="J96" i="2"/>
  <c r="H97" i="2"/>
  <c r="I97" i="2"/>
  <c r="K97" i="2" s="1"/>
  <c r="J97" i="2"/>
  <c r="F98" i="2"/>
  <c r="G98" i="2"/>
  <c r="I98" i="2"/>
  <c r="H101" i="2"/>
  <c r="I101" i="2"/>
  <c r="J101" i="2"/>
  <c r="H102" i="2"/>
  <c r="I102" i="2"/>
  <c r="J102" i="2"/>
  <c r="H103" i="2"/>
  <c r="I103" i="2"/>
  <c r="J103" i="2"/>
  <c r="H104" i="2"/>
  <c r="I104" i="2"/>
  <c r="J104" i="2"/>
  <c r="H105" i="2"/>
  <c r="I105" i="2"/>
  <c r="J105" i="2"/>
  <c r="H106" i="2"/>
  <c r="I106" i="2"/>
  <c r="J106" i="2"/>
  <c r="H108" i="2"/>
  <c r="I108" i="2"/>
  <c r="J108" i="2"/>
  <c r="H109" i="2"/>
  <c r="I109" i="2"/>
  <c r="J109" i="2"/>
  <c r="H110" i="2"/>
  <c r="I110" i="2"/>
  <c r="J110" i="2"/>
  <c r="H111" i="2"/>
  <c r="I111" i="2"/>
  <c r="J111" i="2"/>
  <c r="H112" i="2"/>
  <c r="I112" i="2"/>
  <c r="J112" i="2"/>
  <c r="H113" i="2"/>
  <c r="I113" i="2"/>
  <c r="J113" i="2"/>
  <c r="H114" i="2"/>
  <c r="I114" i="2"/>
  <c r="J114" i="2"/>
  <c r="H115" i="2"/>
  <c r="I115" i="2"/>
  <c r="J115" i="2"/>
  <c r="H116" i="2"/>
  <c r="I116" i="2"/>
  <c r="J116" i="2"/>
  <c r="H118" i="2"/>
  <c r="I118" i="2"/>
  <c r="J118" i="2"/>
  <c r="H119" i="2"/>
  <c r="I119" i="2"/>
  <c r="J119" i="2"/>
  <c r="H120" i="2"/>
  <c r="I120" i="2"/>
  <c r="J120" i="2"/>
  <c r="H121" i="2"/>
  <c r="I121" i="2"/>
  <c r="J121" i="2"/>
  <c r="H122" i="2"/>
  <c r="I122" i="2"/>
  <c r="J122" i="2"/>
  <c r="H123" i="2"/>
  <c r="I123" i="2"/>
  <c r="J123" i="2"/>
  <c r="H124" i="2"/>
  <c r="I124" i="2"/>
  <c r="J124" i="2"/>
  <c r="H125" i="2"/>
  <c r="I125" i="2"/>
  <c r="J125" i="2"/>
  <c r="H127" i="2"/>
  <c r="I127" i="2"/>
  <c r="J127" i="2"/>
  <c r="H128" i="2"/>
  <c r="I128" i="2"/>
  <c r="J128" i="2"/>
  <c r="H129" i="2"/>
  <c r="I129" i="2"/>
  <c r="J129" i="2"/>
  <c r="H130" i="2"/>
  <c r="I130" i="2"/>
  <c r="J130" i="2"/>
  <c r="H131" i="2"/>
  <c r="I131" i="2"/>
  <c r="J131" i="2"/>
  <c r="H133" i="2"/>
  <c r="I133" i="2"/>
  <c r="J133" i="2"/>
  <c r="F134" i="2"/>
  <c r="G134" i="2"/>
  <c r="H136" i="2"/>
  <c r="I136" i="2"/>
  <c r="J136" i="2"/>
  <c r="J138" i="2" s="1"/>
  <c r="H137" i="2"/>
  <c r="I137" i="2"/>
  <c r="J137" i="2"/>
  <c r="F138" i="2"/>
  <c r="G138" i="2"/>
  <c r="H140" i="2"/>
  <c r="I140" i="2"/>
  <c r="J140" i="2"/>
  <c r="H141" i="2"/>
  <c r="I141" i="2"/>
  <c r="J141" i="2"/>
  <c r="H142" i="2"/>
  <c r="I142" i="2"/>
  <c r="J142" i="2"/>
  <c r="H144" i="2"/>
  <c r="I144" i="2"/>
  <c r="J144" i="2"/>
  <c r="H145" i="2"/>
  <c r="I145" i="2"/>
  <c r="J145" i="2"/>
  <c r="H146" i="2"/>
  <c r="I146" i="2"/>
  <c r="J146" i="2"/>
  <c r="H147" i="2"/>
  <c r="I147" i="2"/>
  <c r="J147" i="2"/>
  <c r="H148" i="2"/>
  <c r="I148" i="2"/>
  <c r="J148" i="2"/>
  <c r="H149" i="2"/>
  <c r="I149" i="2"/>
  <c r="J149" i="2"/>
  <c r="H150" i="2"/>
  <c r="I150" i="2"/>
  <c r="J150" i="2"/>
  <c r="F151" i="2"/>
  <c r="G151" i="2"/>
  <c r="H155" i="2"/>
  <c r="H156" i="2" s="1"/>
  <c r="I155" i="2"/>
  <c r="J155" i="2"/>
  <c r="J156" i="2" s="1"/>
  <c r="F156" i="2"/>
  <c r="G156" i="2"/>
  <c r="H159" i="2"/>
  <c r="J159" i="2"/>
  <c r="K159" i="2" s="1"/>
  <c r="H160" i="2"/>
  <c r="I160" i="2"/>
  <c r="J160" i="2"/>
  <c r="H161" i="2"/>
  <c r="I161" i="2"/>
  <c r="J161" i="2"/>
  <c r="H162" i="2"/>
  <c r="I162" i="2"/>
  <c r="J162" i="2"/>
  <c r="H163" i="2"/>
  <c r="I163" i="2"/>
  <c r="J163" i="2"/>
  <c r="H164" i="2"/>
  <c r="I164" i="2"/>
  <c r="J164" i="2"/>
  <c r="H165" i="2"/>
  <c r="I165" i="2"/>
  <c r="J165" i="2"/>
  <c r="H166" i="2"/>
  <c r="I166" i="2"/>
  <c r="J166" i="2"/>
  <c r="H167" i="2"/>
  <c r="I167" i="2"/>
  <c r="J167" i="2"/>
  <c r="H168" i="2"/>
  <c r="J168" i="2"/>
  <c r="K168" i="2" s="1"/>
  <c r="H169" i="2"/>
  <c r="I169" i="2"/>
  <c r="J169" i="2"/>
  <c r="H170" i="2"/>
  <c r="I170" i="2"/>
  <c r="J170" i="2"/>
  <c r="H171" i="2"/>
  <c r="I171" i="2"/>
  <c r="J171" i="2"/>
  <c r="H172" i="2"/>
  <c r="I172" i="2"/>
  <c r="J172" i="2"/>
  <c r="F173" i="2"/>
  <c r="G173" i="2"/>
  <c r="H175" i="2"/>
  <c r="I175" i="2"/>
  <c r="J175" i="2"/>
  <c r="H176" i="2"/>
  <c r="I176" i="2"/>
  <c r="J176" i="2"/>
  <c r="K176" i="2" s="1"/>
  <c r="H177" i="2"/>
  <c r="I177" i="2"/>
  <c r="J177" i="2"/>
  <c r="H178" i="2"/>
  <c r="I178" i="2"/>
  <c r="J178" i="2"/>
  <c r="H179" i="2"/>
  <c r="I179" i="2"/>
  <c r="J179" i="2"/>
  <c r="H180" i="2"/>
  <c r="I180" i="2"/>
  <c r="J180" i="2"/>
  <c r="K180" i="2" s="1"/>
  <c r="H181" i="2"/>
  <c r="I181" i="2"/>
  <c r="J181" i="2"/>
  <c r="H182" i="2"/>
  <c r="I182" i="2"/>
  <c r="J182" i="2"/>
  <c r="K182" i="2" s="1"/>
  <c r="F183" i="2"/>
  <c r="G183" i="2"/>
  <c r="H185" i="2"/>
  <c r="I185" i="2"/>
  <c r="J185" i="2"/>
  <c r="H186" i="2"/>
  <c r="I186" i="2"/>
  <c r="J186" i="2"/>
  <c r="K186" i="2" s="1"/>
  <c r="H187" i="2"/>
  <c r="I187" i="2"/>
  <c r="J187" i="2"/>
  <c r="F188" i="2"/>
  <c r="G188" i="2"/>
  <c r="H188" i="2"/>
  <c r="H190" i="2"/>
  <c r="I190" i="2"/>
  <c r="J190" i="2"/>
  <c r="H191" i="2"/>
  <c r="I191" i="2"/>
  <c r="J191" i="2"/>
  <c r="H192" i="2"/>
  <c r="I192" i="2"/>
  <c r="J192" i="2"/>
  <c r="H193" i="2"/>
  <c r="I193" i="2"/>
  <c r="J193" i="2"/>
  <c r="H194" i="2"/>
  <c r="I194" i="2"/>
  <c r="J194" i="2"/>
  <c r="H195" i="2"/>
  <c r="I195" i="2"/>
  <c r="J195" i="2"/>
  <c r="H196" i="2"/>
  <c r="I196" i="2"/>
  <c r="J196" i="2"/>
  <c r="H197" i="2"/>
  <c r="I197" i="2"/>
  <c r="J197" i="2"/>
  <c r="F198" i="2"/>
  <c r="G198" i="2"/>
  <c r="H200" i="2"/>
  <c r="I200" i="2"/>
  <c r="J200" i="2"/>
  <c r="H201" i="2"/>
  <c r="I201" i="2"/>
  <c r="J201" i="2"/>
  <c r="H202" i="2"/>
  <c r="I202" i="2"/>
  <c r="K202" i="2" s="1"/>
  <c r="J202" i="2"/>
  <c r="H203" i="2"/>
  <c r="I203" i="2"/>
  <c r="J203" i="2"/>
  <c r="H204" i="2"/>
  <c r="I204" i="2"/>
  <c r="K204" i="2" s="1"/>
  <c r="J204" i="2"/>
  <c r="H205" i="2"/>
  <c r="I205" i="2"/>
  <c r="J205" i="2"/>
  <c r="H206" i="2"/>
  <c r="I206" i="2"/>
  <c r="K206" i="2" s="1"/>
  <c r="J206" i="2"/>
  <c r="H207" i="2"/>
  <c r="I207" i="2"/>
  <c r="J207" i="2"/>
  <c r="H208" i="2"/>
  <c r="I208" i="2"/>
  <c r="K208" i="2" s="1"/>
  <c r="J208" i="2"/>
  <c r="H209" i="2"/>
  <c r="I209" i="2"/>
  <c r="J209" i="2"/>
  <c r="H210" i="2"/>
  <c r="I210" i="2"/>
  <c r="K210" i="2" s="1"/>
  <c r="J210" i="2"/>
  <c r="H211" i="2"/>
  <c r="I211" i="2"/>
  <c r="J211" i="2"/>
  <c r="H212" i="2"/>
  <c r="I212" i="2"/>
  <c r="K212" i="2" s="1"/>
  <c r="J212" i="2"/>
  <c r="H213" i="2"/>
  <c r="I213" i="2"/>
  <c r="K213" i="2" s="1"/>
  <c r="F214" i="2"/>
  <c r="G214" i="2"/>
  <c r="H216" i="2"/>
  <c r="I216" i="2"/>
  <c r="J216" i="2"/>
  <c r="H217" i="2"/>
  <c r="I217" i="2"/>
  <c r="J217" i="2"/>
  <c r="H218" i="2"/>
  <c r="I218" i="2"/>
  <c r="J218" i="2"/>
  <c r="H219" i="2"/>
  <c r="I219" i="2"/>
  <c r="J219" i="2"/>
  <c r="H220" i="2"/>
  <c r="I220" i="2"/>
  <c r="J220" i="2"/>
  <c r="H221" i="2"/>
  <c r="I221" i="2"/>
  <c r="J221" i="2"/>
  <c r="H222" i="2"/>
  <c r="I222" i="2"/>
  <c r="J222" i="2"/>
  <c r="H223" i="2"/>
  <c r="I223" i="2"/>
  <c r="J223" i="2"/>
  <c r="H224" i="2"/>
  <c r="I224" i="2"/>
  <c r="J224" i="2"/>
  <c r="H225" i="2"/>
  <c r="I225" i="2"/>
  <c r="J225" i="2"/>
  <c r="H226" i="2"/>
  <c r="I226" i="2"/>
  <c r="J226" i="2"/>
  <c r="H227" i="2"/>
  <c r="I227" i="2"/>
  <c r="K227" i="2" s="1"/>
  <c r="F228" i="2"/>
  <c r="G228" i="2"/>
  <c r="H231" i="2"/>
  <c r="I231" i="2"/>
  <c r="J231" i="2"/>
  <c r="H232" i="2"/>
  <c r="I232" i="2"/>
  <c r="J232" i="2"/>
  <c r="H233" i="2"/>
  <c r="I233" i="2"/>
  <c r="J233" i="2"/>
  <c r="H234" i="2"/>
  <c r="I234" i="2"/>
  <c r="J234" i="2"/>
  <c r="H235" i="2"/>
  <c r="I235" i="2"/>
  <c r="J235" i="2"/>
  <c r="H236" i="2"/>
  <c r="I236" i="2"/>
  <c r="J236" i="2"/>
  <c r="H237" i="2"/>
  <c r="I237" i="2"/>
  <c r="J237" i="2"/>
  <c r="H238" i="2"/>
  <c r="J238" i="2"/>
  <c r="K238" i="2" s="1"/>
  <c r="H239" i="2"/>
  <c r="I239" i="2"/>
  <c r="J239" i="2"/>
  <c r="H241" i="2"/>
  <c r="I241" i="2"/>
  <c r="J241" i="2"/>
  <c r="H242" i="2"/>
  <c r="I242" i="2"/>
  <c r="J242" i="2"/>
  <c r="H243" i="2"/>
  <c r="I243" i="2"/>
  <c r="J243" i="2"/>
  <c r="H244" i="2"/>
  <c r="K244" i="2"/>
  <c r="G245" i="2"/>
  <c r="H248" i="2"/>
  <c r="I248" i="2"/>
  <c r="J248" i="2"/>
  <c r="H249" i="2"/>
  <c r="I249" i="2"/>
  <c r="K249" i="2" s="1"/>
  <c r="J249" i="2"/>
  <c r="H250" i="2"/>
  <c r="I250" i="2"/>
  <c r="J250" i="2"/>
  <c r="H251" i="2"/>
  <c r="I251" i="2"/>
  <c r="K251" i="2" s="1"/>
  <c r="J251" i="2"/>
  <c r="H252" i="2"/>
  <c r="I252" i="2"/>
  <c r="J252" i="2"/>
  <c r="H253" i="2"/>
  <c r="I253" i="2"/>
  <c r="K253" i="2" s="1"/>
  <c r="J253" i="2"/>
  <c r="H254" i="2"/>
  <c r="I254" i="2"/>
  <c r="J254" i="2"/>
  <c r="H255" i="2"/>
  <c r="I255" i="2"/>
  <c r="K255" i="2" s="1"/>
  <c r="J255" i="2"/>
  <c r="H257" i="2"/>
  <c r="I257" i="2"/>
  <c r="J257" i="2"/>
  <c r="H258" i="2"/>
  <c r="J258" i="2"/>
  <c r="K258" i="2" s="1"/>
  <c r="H259" i="2"/>
  <c r="I259" i="2"/>
  <c r="J259" i="2"/>
  <c r="H260" i="2"/>
  <c r="I260" i="2"/>
  <c r="J260" i="2"/>
  <c r="K260" i="2" s="1"/>
  <c r="H261" i="2"/>
  <c r="I261" i="2"/>
  <c r="J261" i="2"/>
  <c r="H262" i="2"/>
  <c r="I262" i="2"/>
  <c r="J262" i="2"/>
  <c r="K262" i="2" s="1"/>
  <c r="H263" i="2"/>
  <c r="I263" i="2"/>
  <c r="J263" i="2"/>
  <c r="H264" i="2"/>
  <c r="I264" i="2"/>
  <c r="J264" i="2"/>
  <c r="K264" i="2" s="1"/>
  <c r="H265" i="2"/>
  <c r="I265" i="2"/>
  <c r="J265" i="2"/>
  <c r="H266" i="2"/>
  <c r="I266" i="2"/>
  <c r="K266" i="2"/>
  <c r="H267" i="2"/>
  <c r="I267" i="2"/>
  <c r="K267" i="2" s="1"/>
  <c r="J267" i="2"/>
  <c r="H268" i="2"/>
  <c r="I268" i="2"/>
  <c r="J268" i="2"/>
  <c r="H269" i="2"/>
  <c r="I269" i="2"/>
  <c r="K269" i="2" s="1"/>
  <c r="J269" i="2"/>
  <c r="F270" i="2"/>
  <c r="G270" i="2"/>
  <c r="H272" i="2"/>
  <c r="I272" i="2"/>
  <c r="J272" i="2"/>
  <c r="K272" i="2" s="1"/>
  <c r="H273" i="2"/>
  <c r="J273" i="2"/>
  <c r="K273" i="2" s="1"/>
  <c r="H274" i="2"/>
  <c r="J274" i="2"/>
  <c r="K274" i="2" s="1"/>
  <c r="H275" i="2"/>
  <c r="H276" i="2"/>
  <c r="H277" i="2"/>
  <c r="H278" i="2"/>
  <c r="H279" i="2"/>
  <c r="H280" i="2"/>
  <c r="H281" i="2"/>
  <c r="H282" i="2"/>
  <c r="I282" i="2"/>
  <c r="I281" i="2"/>
  <c r="I283" i="2" s="1"/>
  <c r="J275" i="2"/>
  <c r="K275" i="2" s="1"/>
  <c r="J276" i="2"/>
  <c r="K276" i="2" s="1"/>
  <c r="J277" i="2"/>
  <c r="K277" i="2" s="1"/>
  <c r="J278" i="2"/>
  <c r="K278" i="2" s="1"/>
  <c r="J279" i="2"/>
  <c r="K279" i="2" s="1"/>
  <c r="J280" i="2"/>
  <c r="K280" i="2" s="1"/>
  <c r="J281" i="2"/>
  <c r="J282" i="2"/>
  <c r="K282" i="2" s="1"/>
  <c r="F283" i="2"/>
  <c r="G283" i="2"/>
  <c r="K243" i="2" l="1"/>
  <c r="K241" i="2"/>
  <c r="K236" i="2"/>
  <c r="K234" i="2"/>
  <c r="K232" i="2"/>
  <c r="H214" i="2"/>
  <c r="J198" i="2"/>
  <c r="I188" i="2"/>
  <c r="K131" i="2"/>
  <c r="K127" i="2"/>
  <c r="K122" i="2"/>
  <c r="K118" i="2"/>
  <c r="K113" i="2"/>
  <c r="K109" i="2"/>
  <c r="K104" i="2"/>
  <c r="K89" i="2"/>
  <c r="K70" i="2"/>
  <c r="I72" i="2"/>
  <c r="K57" i="2"/>
  <c r="K55" i="2"/>
  <c r="K40" i="2"/>
  <c r="I41" i="2"/>
  <c r="K38" i="2"/>
  <c r="K36" i="2"/>
  <c r="K20" i="2"/>
  <c r="K16" i="2"/>
  <c r="K237" i="2"/>
  <c r="K233" i="2"/>
  <c r="K196" i="2"/>
  <c r="K192" i="2"/>
  <c r="K187" i="2"/>
  <c r="K149" i="2"/>
  <c r="K145" i="2"/>
  <c r="I138" i="2"/>
  <c r="J98" i="2"/>
  <c r="K62" i="2"/>
  <c r="K24" i="2"/>
  <c r="I228" i="2"/>
  <c r="G284" i="2"/>
  <c r="I183" i="2"/>
  <c r="K68" i="2"/>
  <c r="H51" i="2"/>
  <c r="K18" i="2"/>
  <c r="I21" i="2"/>
  <c r="K235" i="2"/>
  <c r="K231" i="2"/>
  <c r="K185" i="2"/>
  <c r="K188" i="2" s="1"/>
  <c r="K254" i="2"/>
  <c r="K250" i="2"/>
  <c r="K224" i="2"/>
  <c r="K220" i="2"/>
  <c r="K216" i="2"/>
  <c r="K194" i="2"/>
  <c r="K190" i="2"/>
  <c r="K181" i="2"/>
  <c r="K177" i="2"/>
  <c r="K172" i="2"/>
  <c r="K165" i="2"/>
  <c r="K161" i="2"/>
  <c r="K147" i="2"/>
  <c r="K142" i="2"/>
  <c r="H151" i="2"/>
  <c r="K137" i="2"/>
  <c r="K133" i="2"/>
  <c r="K129" i="2"/>
  <c r="K124" i="2"/>
  <c r="K120" i="2"/>
  <c r="K115" i="2"/>
  <c r="K111" i="2"/>
  <c r="K106" i="2"/>
  <c r="K102" i="2"/>
  <c r="K96" i="2"/>
  <c r="K98" i="2" s="1"/>
  <c r="K92" i="2"/>
  <c r="K86" i="2"/>
  <c r="K82" i="2"/>
  <c r="K77" i="2"/>
  <c r="H94" i="2"/>
  <c r="K71" i="2"/>
  <c r="K61" i="2"/>
  <c r="I51" i="2"/>
  <c r="K50" i="2"/>
  <c r="K37" i="2"/>
  <c r="K25" i="2"/>
  <c r="K17" i="2"/>
  <c r="I245" i="2"/>
  <c r="J214" i="2"/>
  <c r="K178" i="2"/>
  <c r="I63" i="2"/>
  <c r="J51" i="2"/>
  <c r="H26" i="2"/>
  <c r="J26" i="2"/>
  <c r="K281" i="2"/>
  <c r="K257" i="2"/>
  <c r="K252" i="2"/>
  <c r="K248" i="2"/>
  <c r="K226" i="2"/>
  <c r="K222" i="2"/>
  <c r="K218" i="2"/>
  <c r="K179" i="2"/>
  <c r="K175" i="2"/>
  <c r="K170" i="2"/>
  <c r="K167" i="2"/>
  <c r="K163" i="2"/>
  <c r="H134" i="2"/>
  <c r="K84" i="2"/>
  <c r="K79" i="2"/>
  <c r="K69" i="2"/>
  <c r="K59" i="2"/>
  <c r="K48" i="2"/>
  <c r="K44" i="2"/>
  <c r="H46" i="2"/>
  <c r="K39" i="2"/>
  <c r="K35" i="2"/>
  <c r="J32" i="2"/>
  <c r="K31" i="2"/>
  <c r="K32" i="2" s="1"/>
  <c r="K19" i="2"/>
  <c r="H41" i="2"/>
  <c r="K263" i="2"/>
  <c r="K259" i="2"/>
  <c r="K242" i="2"/>
  <c r="K225" i="2"/>
  <c r="K221" i="2"/>
  <c r="K217" i="2"/>
  <c r="K211" i="2"/>
  <c r="K207" i="2"/>
  <c r="K203" i="2"/>
  <c r="I198" i="2"/>
  <c r="K197" i="2"/>
  <c r="K193" i="2"/>
  <c r="J183" i="2"/>
  <c r="K166" i="2"/>
  <c r="K162" i="2"/>
  <c r="K150" i="2"/>
  <c r="J151" i="2"/>
  <c r="K146" i="2"/>
  <c r="K141" i="2"/>
  <c r="H138" i="2"/>
  <c r="K128" i="2"/>
  <c r="K123" i="2"/>
  <c r="K119" i="2"/>
  <c r="K114" i="2"/>
  <c r="K110" i="2"/>
  <c r="K105" i="2"/>
  <c r="K91" i="2"/>
  <c r="K85" i="2"/>
  <c r="K81" i="2"/>
  <c r="J63" i="2"/>
  <c r="K45" i="2"/>
  <c r="J41" i="2"/>
  <c r="J94" i="2"/>
  <c r="H283" i="2"/>
  <c r="J283" i="2"/>
  <c r="H228" i="2"/>
  <c r="I214" i="2"/>
  <c r="H173" i="2"/>
  <c r="K136" i="2"/>
  <c r="J134" i="2"/>
  <c r="H98" i="2"/>
  <c r="H72" i="2"/>
  <c r="J46" i="2"/>
  <c r="F152" i="2"/>
  <c r="H21" i="2"/>
  <c r="K268" i="2"/>
  <c r="K265" i="2"/>
  <c r="K261" i="2"/>
  <c r="H270" i="2"/>
  <c r="K239" i="2"/>
  <c r="K223" i="2"/>
  <c r="K219" i="2"/>
  <c r="K209" i="2"/>
  <c r="K205" i="2"/>
  <c r="K201" i="2"/>
  <c r="K195" i="2"/>
  <c r="K191" i="2"/>
  <c r="K164" i="2"/>
  <c r="K160" i="2"/>
  <c r="K148" i="2"/>
  <c r="K144" i="2"/>
  <c r="K130" i="2"/>
  <c r="K125" i="2"/>
  <c r="K121" i="2"/>
  <c r="K116" i="2"/>
  <c r="K112" i="2"/>
  <c r="K108" i="2"/>
  <c r="K103" i="2"/>
  <c r="K93" i="2"/>
  <c r="K88" i="2"/>
  <c r="K83" i="2"/>
  <c r="K78" i="2"/>
  <c r="J72" i="2"/>
  <c r="H63" i="2"/>
  <c r="J21" i="2"/>
  <c r="K283" i="2"/>
  <c r="H245" i="2"/>
  <c r="J270" i="2"/>
  <c r="J245" i="2"/>
  <c r="F245" i="2"/>
  <c r="J228" i="2"/>
  <c r="J188" i="2"/>
  <c r="K169" i="2"/>
  <c r="K101" i="2"/>
  <c r="I134" i="2"/>
  <c r="K65" i="2"/>
  <c r="K66" i="2" s="1"/>
  <c r="I66" i="2"/>
  <c r="G152" i="2"/>
  <c r="G285" i="2" s="1"/>
  <c r="I270" i="2"/>
  <c r="K200" i="2"/>
  <c r="H198" i="2"/>
  <c r="I173" i="2"/>
  <c r="K75" i="2"/>
  <c r="I94" i="2"/>
  <c r="H32" i="2"/>
  <c r="K23" i="2"/>
  <c r="I26" i="2"/>
  <c r="H183" i="2"/>
  <c r="K155" i="2"/>
  <c r="K156" i="2" s="1"/>
  <c r="I156" i="2"/>
  <c r="K51" i="2"/>
  <c r="K171" i="2"/>
  <c r="K140" i="2"/>
  <c r="I151" i="2"/>
  <c r="K43" i="2"/>
  <c r="I46" i="2"/>
  <c r="J173" i="2"/>
  <c r="I32" i="2"/>
  <c r="K72" i="2" l="1"/>
  <c r="K63" i="2"/>
  <c r="K245" i="2"/>
  <c r="I284" i="2"/>
  <c r="K198" i="2"/>
  <c r="K151" i="2"/>
  <c r="K138" i="2"/>
  <c r="K41" i="2"/>
  <c r="K26" i="2"/>
  <c r="K21" i="2"/>
  <c r="K183" i="2"/>
  <c r="K46" i="2"/>
  <c r="H152" i="2"/>
  <c r="K214" i="2"/>
  <c r="K228" i="2"/>
  <c r="J284" i="2"/>
  <c r="J152" i="2"/>
  <c r="J285" i="2" s="1"/>
  <c r="K270" i="2"/>
  <c r="I152" i="2"/>
  <c r="I285" i="2" s="1"/>
  <c r="K94" i="2"/>
  <c r="K134" i="2"/>
  <c r="F285" i="2"/>
  <c r="H284" i="2"/>
  <c r="H285" i="2" s="1"/>
  <c r="K173" i="2"/>
  <c r="F284" i="2"/>
  <c r="K284" i="2" l="1"/>
  <c r="K152" i="2"/>
  <c r="K285" i="2" l="1"/>
  <c r="L245" i="2"/>
  <c r="L214" i="2"/>
  <c r="L198" i="2"/>
  <c r="L283" i="2" l="1"/>
  <c r="L228" i="2"/>
  <c r="M183" i="2"/>
  <c r="L183" i="2"/>
  <c r="L188" i="2"/>
  <c r="M198" i="2"/>
  <c r="M245" i="2"/>
  <c r="L173" i="2"/>
  <c r="M283" i="2"/>
  <c r="M173" i="2"/>
  <c r="M188" i="2"/>
  <c r="M214" i="2"/>
  <c r="L284" i="2" l="1"/>
  <c r="M270" i="2"/>
  <c r="L270" i="2"/>
  <c r="M284" i="2"/>
  <c r="M228" i="2"/>
  <c r="L156" i="2" l="1"/>
  <c r="M156" i="2" l="1"/>
  <c r="L94" i="2" l="1"/>
  <c r="L134" i="2" l="1"/>
  <c r="L26" i="2"/>
  <c r="L98" i="2"/>
  <c r="L138" i="2"/>
  <c r="L151" i="2"/>
  <c r="M151" i="2" l="1"/>
  <c r="L32" i="2"/>
  <c r="D19" i="2"/>
  <c r="M32" i="2" l="1"/>
  <c r="M98" i="2"/>
  <c r="M46" i="2"/>
  <c r="M138" i="2"/>
  <c r="L41" i="2"/>
  <c r="L46" i="2"/>
  <c r="M51" i="2"/>
  <c r="M41" i="2" l="1"/>
  <c r="M26" i="2"/>
  <c r="L21" i="2"/>
  <c r="M21" i="2"/>
  <c r="M94" i="2"/>
  <c r="M134" i="2"/>
  <c r="M63" i="2"/>
  <c r="L285" i="2" l="1"/>
  <c r="M285" i="2"/>
  <c r="L51" i="2"/>
  <c r="L66" i="2"/>
  <c r="L63" i="2"/>
  <c r="M66" i="2"/>
  <c r="M72" i="2"/>
  <c r="M152" i="2" l="1"/>
  <c r="L72" i="2" l="1"/>
  <c r="L152" i="2"/>
</calcChain>
</file>

<file path=xl/sharedStrings.xml><?xml version="1.0" encoding="utf-8"?>
<sst xmlns="http://schemas.openxmlformats.org/spreadsheetml/2006/main" count="773" uniqueCount="464">
  <si>
    <t>PLANILHA DE ORÇAMENTOS - COMPRA DE MATERIAIS E/OU SERVIÇOS</t>
  </si>
  <si>
    <t>I</t>
  </si>
  <si>
    <t>% BDI</t>
  </si>
  <si>
    <t>% ENC. SOCIAIS</t>
  </si>
  <si>
    <t>PROPONENTE</t>
  </si>
  <si>
    <t>NOME:</t>
  </si>
  <si>
    <t>TELEFONE:</t>
  </si>
  <si>
    <t>EMAIL:</t>
  </si>
  <si>
    <t>CAU/CREA:</t>
  </si>
  <si>
    <t>CNPJ:</t>
  </si>
  <si>
    <t>1.0</t>
  </si>
  <si>
    <t xml:space="preserve">TOTAL GERAL </t>
  </si>
  <si>
    <t>ITEM</t>
  </si>
  <si>
    <t>DESCRIÇÃO</t>
  </si>
  <si>
    <t>QUANT.</t>
  </si>
  <si>
    <t>UNID.</t>
  </si>
  <si>
    <t>PREÇO UNITÁRIO R$</t>
  </si>
  <si>
    <t>PREÇO TOTAL</t>
  </si>
  <si>
    <t>PREÇO UNITÁRIO COM BDI</t>
  </si>
  <si>
    <t>MATERIAL</t>
  </si>
  <si>
    <t>MÃO DE OBRA</t>
  </si>
  <si>
    <t>R$</t>
  </si>
  <si>
    <r>
      <t xml:space="preserve">2. ENDEREÇO DE EXECUÇÃO/ENTREGA: </t>
    </r>
    <r>
      <rPr>
        <sz val="10"/>
        <rFont val="Calibri"/>
        <family val="2"/>
        <scheme val="minor"/>
      </rPr>
      <t>Rua Assis Freitas, 205 - Candiota/RS</t>
    </r>
  </si>
  <si>
    <r>
      <t xml:space="preserve">1. OBJETO: MANUTENÇÃO NA AGÊNCIA </t>
    </r>
    <r>
      <rPr>
        <b/>
        <sz val="11"/>
        <rFont val="Calibri"/>
        <family val="2"/>
        <scheme val="minor"/>
      </rPr>
      <t>CANDIOTA</t>
    </r>
  </si>
  <si>
    <t>MANUTENÇÃO NA AGÊNCIA CANDIOTA</t>
  </si>
  <si>
    <t>DIVISOR DE SIGILO CAIXAS - conforme modelo padrão Banrisul:</t>
  </si>
  <si>
    <t>Esquadria em aluminio l.30 (30001), Estruturada em tubos de aluminio (TG- 018), Fechamento nas extremidades em 45 graus e intervalos de topo conforme projeto para divisor de sigilo dos caixas</t>
  </si>
  <si>
    <t>m²</t>
  </si>
  <si>
    <t xml:space="preserve">Vidro incolor 6mm </t>
  </si>
  <si>
    <t>Película branco translúcido na metade superior e listrada 12x6mm na metade inferior, conforme detalhamento, para divisor de sigilo caixas</t>
  </si>
  <si>
    <t>Tubo em aço inox, altura do mobiliário até o forro, com estrutura de sustenção fixada na laje superior, Ø 3"</t>
  </si>
  <si>
    <t>un</t>
  </si>
  <si>
    <t>Fornecimento e instalação de armario em MDF 18mm acabamento melamínico cor Laca Branca. (P=35cm x  H=190cm x L=110 cm) fixado ao chão c/ cantoneiras de aluminio (CT-026) parafussos de inox  conforme projeto.</t>
  </si>
  <si>
    <t>DIVISOR DE AMBIENTES H=180cm - conforme modelo padrão Banrisul:</t>
  </si>
  <si>
    <t>Esquadria em aluminio l.30 (30001) Estruturada em tubos de aluminio (TG- 018) Fechamento nas extremidades em 45 graus e intervalos de topo conforme projeto para divisor de ambientes.</t>
  </si>
  <si>
    <t>Película listrada 12mm brancox6mm vazado conforme detalhamento, para divisor ambientes.</t>
  </si>
  <si>
    <t>OBRAS CIVIS</t>
  </si>
  <si>
    <t>1.1</t>
  </si>
  <si>
    <t>1.2</t>
  </si>
  <si>
    <t>1.3</t>
  </si>
  <si>
    <t>1.4</t>
  </si>
  <si>
    <t>1.5</t>
  </si>
  <si>
    <t>1</t>
  </si>
  <si>
    <t>2</t>
  </si>
  <si>
    <t>2.1</t>
  </si>
  <si>
    <t>2.2</t>
  </si>
  <si>
    <t>2.3</t>
  </si>
  <si>
    <t>3</t>
  </si>
  <si>
    <t>CORRIMÃOS</t>
  </si>
  <si>
    <t>PROGRAMAÇÃO VISUAL EXTERNA</t>
  </si>
  <si>
    <t>3.1</t>
  </si>
  <si>
    <t>Guarda Corpo c/ Corrimão Duplo Completo em Aço Inox</t>
  </si>
  <si>
    <t>m</t>
  </si>
  <si>
    <t>3.2</t>
  </si>
  <si>
    <t>ACESSIBILIDADE</t>
  </si>
  <si>
    <t>Retirada dos corrimãos existentes</t>
  </si>
  <si>
    <t>x,xx</t>
  </si>
  <si>
    <t>PISO TÁTIL</t>
  </si>
  <si>
    <t>SINALIZAÇÃO</t>
  </si>
  <si>
    <t>Adesivos para acessibilidade</t>
  </si>
  <si>
    <t>A3-SIA  Símbolo Universal de Acessibilidade</t>
  </si>
  <si>
    <t>Placas de Porta</t>
  </si>
  <si>
    <t>PP8-M Sanitário Masculino</t>
  </si>
  <si>
    <t>PP9-F Sanitário Feminino</t>
  </si>
  <si>
    <t>PP10-PNE</t>
  </si>
  <si>
    <t>Placas e formatos especiais</t>
  </si>
  <si>
    <t>PP13 - Senha</t>
  </si>
  <si>
    <t>PP14-PRESS Pressione o Botão P/Sair (Braile)</t>
  </si>
  <si>
    <t>PP15-AG/HOR Nome Agência E Horário (Braile)</t>
  </si>
  <si>
    <t>PP16-UNI  Sanitário Unisex (Braile)</t>
  </si>
  <si>
    <t>PP17-M  Sanitário Masculino (Braile)</t>
  </si>
  <si>
    <t>PP18-F Sanitário Feminino (Braile)</t>
  </si>
  <si>
    <t>Mesa acessível (tampo e totem)</t>
  </si>
  <si>
    <t>Tampo para mesa acessivel conforme padrão Banrisul</t>
  </si>
  <si>
    <t>Totem para mesa acessivel c/ placa de acrílico - conforme padrão Banrisul</t>
  </si>
  <si>
    <t>Diversos</t>
  </si>
  <si>
    <t>Capa assentos preferenciais</t>
  </si>
  <si>
    <t>Faixa de borracha antiderrapante para sinalização visual largura 3cm Fabricante Mercur ou equivalente</t>
  </si>
  <si>
    <t>Anel Tátil para corrimão em ABS</t>
  </si>
  <si>
    <t>Revestimento das paredes com azulejo 15x15cm, marca Eliane ou equivalente - incluindo rejunte branco (2mm)</t>
  </si>
  <si>
    <t>Argamassa colante p/ revestimento da parede (20kg)</t>
  </si>
  <si>
    <t>Massa única, para recebimento de pintura, em argamassa traço 1:2:8, preparo manual, aplicada manualmente em faces internas de paredes de ambientes com área menor que 10m2, espessura de 20mm, com execução de taliscas. af_06/2014</t>
  </si>
  <si>
    <t>Reboco com argamassa pré-fabricada  e=0,5cm</t>
  </si>
  <si>
    <t>PROGRAMAÇÃO VISUAL INTERNA</t>
  </si>
  <si>
    <t>Adesivos:</t>
  </si>
  <si>
    <t>A1-LOGO</t>
  </si>
  <si>
    <t>A2H1 - horário a corfirmar com a Engenharia</t>
  </si>
  <si>
    <t>A2H3 - horário a confirmar com a Engenharia</t>
  </si>
  <si>
    <t>A3 - SIA</t>
  </si>
  <si>
    <t>A4 - SIA CG</t>
  </si>
  <si>
    <t>A2PO</t>
  </si>
  <si>
    <t>PLACAS EM ACRÍLICO ADESIVADAS - Placas de acrílicos sobrepostas (branca translúcida e azul Pantone 300C), com texto em adesivo vinílico branco,  presas à porta por fita dupla-face, conforme projeto.</t>
  </si>
  <si>
    <t xml:space="preserve"> - PP8 - M</t>
  </si>
  <si>
    <t xml:space="preserve"> - PP9 - F</t>
  </si>
  <si>
    <t xml:space="preserve"> - PP11 - MPNE</t>
  </si>
  <si>
    <t xml:space="preserve"> - PP12 - FPNE</t>
  </si>
  <si>
    <t xml:space="preserve"> - PP6 - COPA</t>
  </si>
  <si>
    <t xml:space="preserve"> - PP1 - PRIV</t>
  </si>
  <si>
    <t xml:space="preserve"> - PP2 - AC</t>
  </si>
  <si>
    <t xml:space="preserve"> - PP3 - NBK</t>
  </si>
  <si>
    <t xml:space="preserve"> - PP5 - ARQ</t>
  </si>
  <si>
    <t>PLACAS EM ACRÍLICO ADESIVADAS - Placas de acrílicos sobrepostas (branca translúcida e azul Pantone 300C), com texto em adesivo vinílico branco,  presas ao forro com tirantes metálicos, conforme projeto.</t>
  </si>
  <si>
    <t xml:space="preserve"> - PS10 - GG</t>
  </si>
  <si>
    <t xml:space="preserve"> - PS11 - GA</t>
  </si>
  <si>
    <t xml:space="preserve"> - PS1</t>
  </si>
  <si>
    <t xml:space="preserve"> - PS2</t>
  </si>
  <si>
    <t xml:space="preserve"> - PS3</t>
  </si>
  <si>
    <t xml:space="preserve"> - PS4</t>
  </si>
  <si>
    <t xml:space="preserve"> - PS5</t>
  </si>
  <si>
    <t xml:space="preserve"> - PS7</t>
  </si>
  <si>
    <t>PLACAS EM ACRÍLICO - Placa de acrílico  cristal jateado, com texto em braile em ABS e=0,8mm,  presas ao pórtico Banrisul Eletrônico através de rebite, conforme projeto.</t>
  </si>
  <si>
    <t xml:space="preserve">  - PP15 - AG/HOR (confirmar com a Engenharia o Horário de funcionamento da Agência)</t>
  </si>
  <si>
    <t xml:space="preserve">  - PP14 - PRESS</t>
  </si>
  <si>
    <t xml:space="preserve">  - PP17 - M</t>
  </si>
  <si>
    <t xml:space="preserve">  - PP18 - F</t>
  </si>
  <si>
    <t>PP13 - SENHA</t>
  </si>
  <si>
    <t>Acessibilidade:</t>
  </si>
  <si>
    <t xml:space="preserve">Capa assentos preferenciais </t>
  </si>
  <si>
    <t>Fornecer e instalar porta cartazes tarifas dimensão 54x74cm em acrílico com fixação e acabamentos, conforme detalhe anexo.</t>
  </si>
  <si>
    <t>Fornecer e instalar porta cartazes A3 Banrisul Informa com dimensão 48,5x33,5cm em acrílico com fixação e acabamentos, conforme detalhe em anexo.</t>
  </si>
  <si>
    <t>conj.</t>
  </si>
  <si>
    <t>Reparos na estrutura da logo existente incluindo pintura  e substituição de luminárias queimadas.</t>
  </si>
  <si>
    <t>Complementar letras de acrílico que faltam no pórtico Banrisul Eletrônico</t>
  </si>
  <si>
    <t>FORRO</t>
  </si>
  <si>
    <t>Fornecimento e instalação de placas de forro de fibromineral medindo 1,25 x 0,65 cm.</t>
  </si>
  <si>
    <t>3.1.1</t>
  </si>
  <si>
    <t>3.1.2</t>
  </si>
  <si>
    <t>3.1.3</t>
  </si>
  <si>
    <t>3.2.1</t>
  </si>
  <si>
    <t>4</t>
  </si>
  <si>
    <t>4.1</t>
  </si>
  <si>
    <t>5</t>
  </si>
  <si>
    <t>5.1</t>
  </si>
  <si>
    <t>5.2</t>
  </si>
  <si>
    <t>REVESTIMENTO</t>
  </si>
  <si>
    <t>7.1</t>
  </si>
  <si>
    <t>8.1</t>
  </si>
  <si>
    <t>8.2</t>
  </si>
  <si>
    <t>10.1</t>
  </si>
  <si>
    <t>10.2</t>
  </si>
  <si>
    <t>10.3</t>
  </si>
  <si>
    <t>9.1</t>
  </si>
  <si>
    <t>9.2</t>
  </si>
  <si>
    <t>PINTURA INTERNA (MÍNIMO 2 DEMÃOS)</t>
  </si>
  <si>
    <t xml:space="preserve">Tinta acrílica acetinada sobre reboco (aplicado sobre paredes e pilares internos) - cor branca fosco - 02 demãos ou mais, até cobrimento total. </t>
  </si>
  <si>
    <t>PORTA CARTAZES</t>
  </si>
  <si>
    <t>Tinta esmalte para pintura  cinza claro nas grades dos basculantes, da escada marinheiro e da cobertura da área dos fundos.</t>
  </si>
  <si>
    <t>3.2.2</t>
  </si>
  <si>
    <t>3.2.3</t>
  </si>
  <si>
    <t>5.3</t>
  </si>
  <si>
    <t>5.4</t>
  </si>
  <si>
    <t>6.1.1</t>
  </si>
  <si>
    <t>6.1.2</t>
  </si>
  <si>
    <t>6.1.3</t>
  </si>
  <si>
    <t>6.1.4</t>
  </si>
  <si>
    <t>6.1.5</t>
  </si>
  <si>
    <t>6.1.6</t>
  </si>
  <si>
    <t>6.1.7</t>
  </si>
  <si>
    <t>6.1.8</t>
  </si>
  <si>
    <t>6.1.9</t>
  </si>
  <si>
    <t>6.1.10</t>
  </si>
  <si>
    <t>6.1.11</t>
  </si>
  <si>
    <t>6.1.12</t>
  </si>
  <si>
    <t>6.1.13</t>
  </si>
  <si>
    <t>6.1.14</t>
  </si>
  <si>
    <t>6.1.15</t>
  </si>
  <si>
    <t>6.1.16</t>
  </si>
  <si>
    <t>6.1.17</t>
  </si>
  <si>
    <t>6.1.18</t>
  </si>
  <si>
    <t>6.1.19</t>
  </si>
  <si>
    <t>6.1.20</t>
  </si>
  <si>
    <t>7.2</t>
  </si>
  <si>
    <t>8.1.1</t>
  </si>
  <si>
    <t>8.1.2</t>
  </si>
  <si>
    <t>8.1.3</t>
  </si>
  <si>
    <t>8.1.4</t>
  </si>
  <si>
    <t>8.1.5</t>
  </si>
  <si>
    <t>8.1.6</t>
  </si>
  <si>
    <t>8.2.1</t>
  </si>
  <si>
    <t>8.2.2</t>
  </si>
  <si>
    <t>8.2.3</t>
  </si>
  <si>
    <t>8.2.4</t>
  </si>
  <si>
    <t>8.2.5</t>
  </si>
  <si>
    <t>8.2.6</t>
  </si>
  <si>
    <t>8.2.7</t>
  </si>
  <si>
    <t>8.2.8</t>
  </si>
  <si>
    <t>8.2.9</t>
  </si>
  <si>
    <t>8.3</t>
  </si>
  <si>
    <t>8.3.1</t>
  </si>
  <si>
    <t>8.3.2</t>
  </si>
  <si>
    <t>8.3.3</t>
  </si>
  <si>
    <t>8.3.4</t>
  </si>
  <si>
    <t>8.3.5</t>
  </si>
  <si>
    <t>8.3.6</t>
  </si>
  <si>
    <t>8.3.7</t>
  </si>
  <si>
    <t>8.3.8</t>
  </si>
  <si>
    <t>8.4</t>
  </si>
  <si>
    <t>8.4.1</t>
  </si>
  <si>
    <t>8.4.2</t>
  </si>
  <si>
    <t>8.4.3</t>
  </si>
  <si>
    <t>8.4.4</t>
  </si>
  <si>
    <t>8.4.5</t>
  </si>
  <si>
    <t>8.4.6</t>
  </si>
  <si>
    <t>Corrimão Duplo Completo em Aço Inox (rampa e meio da escada, pois tem mais de 240 cm)</t>
  </si>
  <si>
    <t xml:space="preserve">Parede de alvenaria </t>
  </si>
  <si>
    <t>Execução de contrapiso e=5 cm de concreto</t>
  </si>
  <si>
    <t>m³</t>
  </si>
  <si>
    <t xml:space="preserve">Tinta acrílica acetinada sobre reboco (aplicado sobre paredes da rampa) - cor concretina - 02 demãos ou mais, até cobrimento total. </t>
  </si>
  <si>
    <t>Piso tátil em placas de poliester auto adesivante alerta- cor azul -  25x25cm</t>
  </si>
  <si>
    <t>Piso tátil em placas de poliester auto adesivantes direcional - cor azul - 25x25cm</t>
  </si>
  <si>
    <t>Piso podotátil externo de concreto 25x25cm para áreas externas, cor amarela.</t>
  </si>
  <si>
    <t>Reparos e raspagem de paredes com fissuras, bolhas, trincas e recomposição de reboco (parede de alvenaria rebocada)</t>
  </si>
  <si>
    <t>Retirada de piso existente</t>
  </si>
  <si>
    <t>Fornecimento e colocação de ladrilho hidráulico igual ao existente</t>
  </si>
  <si>
    <t>BARRAS DE APOIO</t>
  </si>
  <si>
    <t>Fornecimento e instalação de barra de apoio vertical para o sanitário PNE de diâmetro 40 mm e comprimento 40 cm para o lavatório.</t>
  </si>
  <si>
    <t>Fornecimento e instalação de barra de apoio vertical para o sanitário PNE de diâmetro 40 mm e comprimento 70 cm para o vaso sanitário.</t>
  </si>
  <si>
    <t>Fornecimento e instalação de barra de apoio para o sanitário PNE de diâmetro 40 mm e comprimento 80 cm para o vaso sanitário.</t>
  </si>
  <si>
    <t>3.3</t>
  </si>
  <si>
    <t>3.3.1</t>
  </si>
  <si>
    <t>3.3.2</t>
  </si>
  <si>
    <t>3.3.3</t>
  </si>
  <si>
    <t>DIVERSOS</t>
  </si>
  <si>
    <t>Ajustar altura da barra de apoio do lavatório</t>
  </si>
  <si>
    <t>Ajustar posição do puxador da porta do sanitário PNE.</t>
  </si>
  <si>
    <t>3.4</t>
  </si>
  <si>
    <t>3.4.1</t>
  </si>
  <si>
    <t>3.4.2</t>
  </si>
  <si>
    <t>3.5</t>
  </si>
  <si>
    <t>3.4.3</t>
  </si>
  <si>
    <t>Reconstruir o meio fio onde está rebaixado</t>
  </si>
  <si>
    <t>3.5.1</t>
  </si>
  <si>
    <t>3.5.2</t>
  </si>
  <si>
    <t>3.5.3</t>
  </si>
  <si>
    <t>3.2.4</t>
  </si>
  <si>
    <t>3.2.5</t>
  </si>
  <si>
    <t>3.2.6</t>
  </si>
  <si>
    <t xml:space="preserve">AMPLIAÇÃO DA RAMPA, ESCADA E PATAMAR </t>
  </si>
  <si>
    <t>Fornecimento e colocação de basalto serrado e levigado na rampa e patamar</t>
  </si>
  <si>
    <t>3.5.4</t>
  </si>
  <si>
    <t>3.5.5</t>
  </si>
  <si>
    <t>Serviço de instalações hidráulicas para troca do lavatório com fornecimento de canos e conexões</t>
  </si>
  <si>
    <t>3.5.6</t>
  </si>
  <si>
    <t xml:space="preserve">Trocar o lavatório de lugar: retirada e fixação em outro local </t>
  </si>
  <si>
    <t xml:space="preserve">Trocar a porta do PNE de lugar </t>
  </si>
  <si>
    <t>3.5.7</t>
  </si>
  <si>
    <t>3.5.8</t>
  </si>
  <si>
    <t xml:space="preserve">Fechar vão com alvenaria </t>
  </si>
  <si>
    <t>Aplicar salpique</t>
  </si>
  <si>
    <t>Rebocar com argamassa fina cimento + areia</t>
  </si>
  <si>
    <t>Fornecer e instalar azulejo</t>
  </si>
  <si>
    <t>3.5.9</t>
  </si>
  <si>
    <t>3.5.10</t>
  </si>
  <si>
    <t>3.2.7</t>
  </si>
  <si>
    <t>TELHADO</t>
  </si>
  <si>
    <t>Fornecimento e instalação de calhas nas laterais longitudinais do telhado, corte 60 cm com chapa de espessura 2 mm, com 1 demão de supergalvit e 2 demãos de pintura esmalte.</t>
  </si>
  <si>
    <t>Fornecimento e instalação de rufos nas laterais transversais do telhado, corte 60 cm com chapa de espessura 2 mm, com 1 demão de supergalvit e 2 demãos de pintura esmalte.</t>
  </si>
  <si>
    <t>Fornecimento e instalação de capas nas platibandas (frontal e fundos) e na lateral transversal do telhado, com chapa de espessura 2 mm, com 1 demão de supergalvit e 2 demãos de pintura esmalte.</t>
  </si>
  <si>
    <t>Fornecimento de parafusos para a fixação das telhas (indicação do fabricante das telhas)</t>
  </si>
  <si>
    <t xml:space="preserve">Telhas metálicas tipo sanduiche (EPS ou poliuretano), termoacústicas, plana na parte inferior assentar totalmente nas calhas e evitar a entrada de morcegos. </t>
  </si>
  <si>
    <t xml:space="preserve">SUBTOTAL </t>
  </si>
  <si>
    <t>Estrutura metálica com treliças a cada 3,00 m 12,00 m de comprimento,  intertravadas com perfis metálicos para receber o telhado.</t>
  </si>
  <si>
    <t>Terças metálicas de perfil "U" distanciadas entre elas 1,50 m com 35 m de comprimento, para receber as telhas.</t>
  </si>
  <si>
    <t>11.1</t>
  </si>
  <si>
    <t>11.2</t>
  </si>
  <si>
    <t>11.3</t>
  </si>
  <si>
    <t>11.4</t>
  </si>
  <si>
    <t>11.5</t>
  </si>
  <si>
    <t>11.6</t>
  </si>
  <si>
    <t>11.7</t>
  </si>
  <si>
    <t xml:space="preserve">SUBTOTAL OBRAS CIVIS </t>
  </si>
  <si>
    <t>II</t>
  </si>
  <si>
    <t>INSTALAÇÕES ELÉTRICAS</t>
  </si>
  <si>
    <t>Desinstalação e Instalação do monitor de senha no armário divisor de sigilo</t>
  </si>
  <si>
    <t>unid.</t>
  </si>
  <si>
    <t>1.6</t>
  </si>
  <si>
    <t>1.7</t>
  </si>
  <si>
    <t>1.8</t>
  </si>
  <si>
    <t>1.9</t>
  </si>
  <si>
    <t>1.10</t>
  </si>
  <si>
    <t>2.4</t>
  </si>
  <si>
    <t>2.5</t>
  </si>
  <si>
    <t>INSTALAÇÕES MECÂNICAS</t>
  </si>
  <si>
    <t xml:space="preserve">SUBTOTALINSTALAÇÕES MECÂNICAS </t>
  </si>
  <si>
    <t>III</t>
  </si>
  <si>
    <t>PORTA DE AÇO DE ENROLAR (CORTINA METÁLICA)</t>
  </si>
  <si>
    <t>Fornecimento e Instalação de cortina metálica (porta de enrolar) com interface para automação, conforme especificação do " Memorial para fornecimento e instalação de cortinas metálicas com interface para automação - Ver memorial para fornecimento e instalação de cortinas metálicas com automaçào V9.14 Dimenssões: 290x240cm</t>
  </si>
  <si>
    <t>Revisão e reaperto do CD ESTAB existente, com aterramento da carcaça e atualização do quadro de cargas.</t>
  </si>
  <si>
    <t>Rack dos Ativos - padrão 19" tipo gabinete fechado com porta de vidro temperado com chave, Cor RAL 7032, próprio para cabeamento estruturado de 24 Us, profundidade 670mm com 570 livres internamente, fixado na parede com 01 bandeja de 04 apoios, 08 organizadores de cabos 1U e 144 conjuntos de parafuso porca/gaiola. Sua estrutura externa deve ser soldada, nao podendo ser montada com parafusos.</t>
  </si>
  <si>
    <t>Rack das Operadoras - padrão 19" tipo gabinete fechado  com porta de vidro temperado com chave, Cor RAL 7032, próprio para cabeamento estruturado de 16 Us, profundidade 670mm com 570 livres internamente, fixado na parede com 03 bandejas de 04 apoios e 96 conjuntos de parafuso porca/gaiola.</t>
  </si>
  <si>
    <t>Régua de tomadas para racks 19", com 08 tomadas de 20A/250V, com ângulo de 45º conforme NBR 13249 - 02 para Rack das Operadoras e 02 para Rack Ativos.</t>
  </si>
  <si>
    <t>Cabo UTP cat. 5e (isolamento baixa emissão de gases) LSZH para elaboração de patch cord azul 6,0 mts para interligação entre Rack das Operadoras e Rack Ativos com 2RJ45 macho nas pontas e com anilha oval grip de poliamida da Hellermann com as identificações de "OPER01" a "OPER06" nas duas pontas.</t>
  </si>
  <si>
    <t xml:space="preserve"> m</t>
  </si>
  <si>
    <t>Cabo UTP cat. 5e (isolamento baixa emissão de gases) LSZH para interligação entre DG4 de Entrada e Rack dos Ativos com anilha oval grip de poliamida da Hellermann com as identificações de "L01" a "L03". Para ligação das linhas telefônicas.</t>
  </si>
  <si>
    <t>Bloco de inserção engate rápido com corte M10 LSA Plus com bastidor completo</t>
  </si>
  <si>
    <t xml:space="preserve"> unid.</t>
  </si>
  <si>
    <t>Mini disjuntor monopolar/4,5kA - 16A - tipo 5SX1 Siemens ou equivalente - Utilizar nos circuitos estabilizados para as operadoras.</t>
  </si>
  <si>
    <t>Canaleta de alumínio dupla de 73x25 mm com tampa e pintura eletrostática branca. Ref. Dutotec ou equivalente. Para rebaixar altura do novo Rack de 24U dos Ativos.</t>
  </si>
  <si>
    <t>Remanejo de Suporte branco para canaleta de aluminio para três blocos com 02 tomadas tipo bloco NBR-20A (preta), mais um bloco cego. Para instalação dos circuitos do Rack dos ativos e Rack das Operadoras.</t>
  </si>
  <si>
    <t>1.11</t>
  </si>
  <si>
    <t>Condutor unipolar flexível HF (não halogenado), seção 2,5mm° - 750 V, 70° C. Ref. Afumex, Afitox ou equivalente.</t>
  </si>
  <si>
    <t>1.12</t>
  </si>
  <si>
    <t>Conector macho RJ45 - Utilizar nos patchs cords entre o Rack das Operadoras e Rack de Ativos</t>
  </si>
  <si>
    <t>1.13</t>
  </si>
  <si>
    <t>Conjunto de 6 metros de cabo coaxial 75 Ohms na cor preta RF 75 0,4/25 com conector tipo BNC reto com solda e conector tipo BNC angular com rosca e solda (mini)</t>
  </si>
  <si>
    <t>1.14</t>
  </si>
  <si>
    <t>Caixa de aluminio 100x100x50mm com altura para canaleta 73x25mm</t>
  </si>
  <si>
    <t>CORTINA AUTOMATIZADA</t>
  </si>
  <si>
    <t>Eletroduto de ferro 25mm pintado de branco onde ficar aparente - Para interligação da caixa de comando atrás da máscara com porta automatizada da fachada</t>
  </si>
  <si>
    <t>Caixa passagem condulete 25mm com tampa cega pintada de branco onde ficar aparente - Para interligação da caixa de comando atrás da máscara com porta automatizada da fachada</t>
  </si>
  <si>
    <t>Condutor unipolar flexível HF (não halogendo), seção 4,0 mm² - 750 V, 70° C. Ref. Afumex, Afitox ou equivalente. Circuiro estabilizado da porta automatizada</t>
  </si>
  <si>
    <t>Eletroduto de ferro 25mm pintado de branco onde ficar aparente - Para interligação da caixa de comando atrás da máscara com eletrocalha elétrica, motor da porta automatizada e complementação da tubulação de alarme</t>
  </si>
  <si>
    <t>Caixa passagem condulete 25mm com tampa cega pintada de branco onde ficar aparente - Para interligação da caixa de comando atrás da máscara com eletrocalha elétrica, motor da porta automatizada e complementação da tubulação de alarme</t>
  </si>
  <si>
    <t>2.6</t>
  </si>
  <si>
    <t>Disjuntor monopolar 4,5kA - 20A curva C- tipo 5SX1 Siemens ou equivalente - Circuito Estabilizado porta automatizada</t>
  </si>
  <si>
    <t>2.7</t>
  </si>
  <si>
    <t>Quadro de comando com dimensões mínimas de 500x400x200mm - Cortina</t>
  </si>
  <si>
    <t>2.8</t>
  </si>
  <si>
    <t>Dispositivo DR 2X25A sensibilidade 30mA - Tipo Siemens ou equivalente - Circuito Estabilizado porta automatizada</t>
  </si>
  <si>
    <t>INSTALAÇÕES DE ILUMINAÇÃO DE EMERGÊNCIA</t>
  </si>
  <si>
    <t>Módulo autonomo de emergência com dois farois de 32 Led's cada e bateria 12v-7Ah suporte metalico p/fixação da bateria</t>
  </si>
  <si>
    <t xml:space="preserve">Módulo Autonomo com indicador de saida 110/220V com 80 Led's dupla face autonomia 4horas, bateria 6V-4,5h, gabinete em metal pintura epoxi (indicação de SAIDA ) </t>
  </si>
  <si>
    <t xml:space="preserve">Módulo Autonomo com indicador de saida 110/220V com 80 Led's dupla face autonomia 4horas, bateria 6V-4,5h, gabinete em metal pintura epoxi (indicação de SAIDA EMERGÊNCIA ) </t>
  </si>
  <si>
    <t>INFRAESTRUTURA DE ELÉTRICA E ALARME PARA GERADORES DE NÉVOA SAA E SALA COFRE</t>
  </si>
  <si>
    <t>Eletroduto de ferro 25mm pintado de branco onde ficar aparente - Para interligação da caixa de comando da Central de Alarme até teto da caixa forte e da tubulação de alarme da retaguarda dos ATMs e sala de autoatendimento.</t>
  </si>
  <si>
    <t>4.2</t>
  </si>
  <si>
    <t>Caixa passagem condulete 25mm com tampa cega pintada de branco onde ficar aparente - Para interligação da caixa de comando da Central de Alarme até teto da caixa forte e da tubulação de alarme da retaguarda dos ATMs e sala de autoatendimento.</t>
  </si>
  <si>
    <t>4.3</t>
  </si>
  <si>
    <t>Condutor unipolar flexível HF (não halogendo), seção 4,0 mm² - 750 V, 70° C. Ref. Afumex, Afitox ou equivalente. Circuiro estabilizado do Gerador de Névoa da SAA e sala cofre</t>
  </si>
  <si>
    <t>4.4</t>
  </si>
  <si>
    <t>Cabo Multilan UTP 24 AWG, 04 pares, Cat. 5e, isolamento baixa emissão de gases LSZH, na cor azul . Para Interligação de 02 cabos de rede UTP entre a Central de Alarme e ponto de espera do Gerador de Névoa acima do forro.</t>
  </si>
  <si>
    <t>4.5</t>
  </si>
  <si>
    <t>Cabo Multilan UTP 24 AWG, 04 pares, Cat. 5e, isolamento baixa emissão de gases LSZH, na cor azul. Para instalação de um ponto de rede para cada equipamento, entre o Rack dos Ativos e pontos de espera acima do forro para conexão dos Geradores de Névoa.</t>
  </si>
  <si>
    <t>4.6</t>
  </si>
  <si>
    <t>Caixa de passagem condulete 25mm com tampa e conector RJ45 Fêmea  - Para instalação de um ponto de rede para cada equipamento, entre o Rack dos Ativos e pontos de espera acima do forro para conexão dos Geradores de Névoa.</t>
  </si>
  <si>
    <t>4.7</t>
  </si>
  <si>
    <t>Disjuntor monopolar 4,5kA - 20A curva C- tipo 5SX1 Siemens - Circuito Estabilizado Gerador de Névoa da Sala de Autoatendimento e Sala Cofre.</t>
  </si>
  <si>
    <t>4.8</t>
  </si>
  <si>
    <t>Quadro de comando com dimensões mínimas de 400x300x200mm - Para instalação do módulo IP da Central de Alarme.</t>
  </si>
  <si>
    <t xml:space="preserve">MÓVEL DIVISOR DE SIGILO E PONTO PARA DISPENSADOR DE SENHAS </t>
  </si>
  <si>
    <t>Canaleta de alumínio dupla de 73x25 mm com  tampa e pintura eletrostática branca. Ref. Dutotec ou equivalente.</t>
  </si>
  <si>
    <t>Caixa de alumínio 100x100x50mm específica de canaleta de alumínio</t>
  </si>
  <si>
    <t>Curva vertical 90° metálica especifica de canaleta de alumínio 73x25mm</t>
  </si>
  <si>
    <t>Curva horizontal 90° metálica especifica de canaleta de alumínio 73x25mm</t>
  </si>
  <si>
    <t>5.5</t>
  </si>
  <si>
    <t xml:space="preserve">Condutor unipolar flexível HF (não halogendo), seção 2,5 mm² - 750 V, 70° C. Ref. Afumex, Afitox ou equivalente. </t>
  </si>
  <si>
    <t>5.6</t>
  </si>
  <si>
    <t>Eletroduto ferro diâmetro 25 mm</t>
  </si>
  <si>
    <t>5.7</t>
  </si>
  <si>
    <t>Caixa de passagem com tampa cega tipo condulete diam 25mm pintado de branco</t>
  </si>
  <si>
    <t>5.8</t>
  </si>
  <si>
    <t>Derivação lateral para eletroduto de 25mm (1") para conexão na eletrocalha existente.</t>
  </si>
  <si>
    <t>5.9</t>
  </si>
  <si>
    <t>Disjuntor monopolar 4,5kA - 16A curva C tipo 5SX1 Siemens igual aos existentes.</t>
  </si>
  <si>
    <t>5.10</t>
  </si>
  <si>
    <t>Acessório adptador para conexão eletroduto/canaleta de aluminio 3x1"</t>
  </si>
  <si>
    <t>5.11</t>
  </si>
  <si>
    <t>Suporte para canaleta de aluminio para 03 blocos com 02 tomadas tipo bloco NBR 20A (PRETA) mais 01 bloco cego na cor branca (Identificar com EExx conforme circuito existente em adesivo em polisester autocolante fundo branco e letras pretas)</t>
  </si>
  <si>
    <t>5.12</t>
  </si>
  <si>
    <t>Suporte branco com 01 RJ45 fêmea para lógica mais 02 blocos cegos para móvel divisor de sigilo e dispensador de senhas. Ref. Dutotec ou equivalente</t>
  </si>
  <si>
    <t>5.13</t>
  </si>
  <si>
    <t>Cabo Multilan UTP 24 AWG, 04 pares, Cat. 5e, isolamento baixa emissão de gases LSZH, na cor azul</t>
  </si>
  <si>
    <t>5.14</t>
  </si>
  <si>
    <t>Patch Cord 2,5m na cor azul (Conexão da CPU e da TV Corporativa)</t>
  </si>
  <si>
    <t>INFRAESTRUTURA PARA PONTOS DO MÓVEL DO FACILITADOR</t>
  </si>
  <si>
    <t>6.1</t>
  </si>
  <si>
    <t>6.2</t>
  </si>
  <si>
    <t>6.3</t>
  </si>
  <si>
    <t>Acessório tampa terminal em ABS para canaleta de aluminio dupla 73x25mm branca Dutotec.</t>
  </si>
  <si>
    <t>6.4</t>
  </si>
  <si>
    <t>6.5</t>
  </si>
  <si>
    <t>Eletroduto ferro semi pesado diâmetro 25 mm</t>
  </si>
  <si>
    <t>6.6</t>
  </si>
  <si>
    <t>6.7</t>
  </si>
  <si>
    <t>6.8</t>
  </si>
  <si>
    <t>6.9</t>
  </si>
  <si>
    <t>6.10</t>
  </si>
  <si>
    <t>Suporte branco com 03 RJ45 fêmea para lógica para espera do móvel do Facilitador e dispensador de senhas. Ref. Dutotec ou equivalente</t>
  </si>
  <si>
    <t>6.11</t>
  </si>
  <si>
    <t>6.12</t>
  </si>
  <si>
    <t>Patch Cord 1,0m na cor azul (Conexão Rack Ativos)</t>
  </si>
  <si>
    <t>INSTALAÇÕES TELEFÔNICAS:</t>
  </si>
  <si>
    <t>INFRAESTRUTURA ENTRADA TELEFÔNICA:</t>
  </si>
  <si>
    <t>7.1.1</t>
  </si>
  <si>
    <t>Suporte com estribo e isolador de porcela com parafuso de fixação, tipo AS11. Deverá ser fixado na fachada para ancoragem do cabo de entrada da concessionária de telefônia.</t>
  </si>
  <si>
    <t>7.1.2</t>
  </si>
  <si>
    <t xml:space="preserve">Eletroduto semi pesado de ferro ø 50mm (2"). </t>
  </si>
  <si>
    <t>7.1.3</t>
  </si>
  <si>
    <t>Caixa passagem condulete ø 50 mm com rosca e c/tampa cega.</t>
  </si>
  <si>
    <t>7.1.4</t>
  </si>
  <si>
    <t>Curva longa para Eletroduto ferro ø 50mm.</t>
  </si>
  <si>
    <t>7.1.5</t>
  </si>
  <si>
    <t>Parafusos, porcas e arruelas para perfilados/eletrocalha</t>
  </si>
  <si>
    <t>cj</t>
  </si>
  <si>
    <t>7.1.6</t>
  </si>
  <si>
    <t>Vergalhão rosca total 1/4"</t>
  </si>
  <si>
    <t>7.1.7</t>
  </si>
  <si>
    <t>Braçadeira tipo "D" com Cunha para eletroduto de 50mm (2")"</t>
  </si>
  <si>
    <t>7.1.8</t>
  </si>
  <si>
    <t>Desmontagem e Remontagem Patch Panel 24 portas p/ Rack 19"  (Estações de Trabalho)</t>
  </si>
  <si>
    <t>7.1.9</t>
  </si>
  <si>
    <t>Voice Pannel 30P (Ramais)</t>
  </si>
  <si>
    <t>TUBULAÇÃO SECUNDARIA COM ESPERAS TELEFÔNICAS:</t>
  </si>
  <si>
    <t>7.2.1</t>
  </si>
  <si>
    <t>Canaleta aluminio 73x45 dupla c/ tampa de encaixe - Branca. Utilizar na transição entre a tubulação de 50mm e descida no Rack das Operadoras.</t>
  </si>
  <si>
    <t>7.2.2</t>
  </si>
  <si>
    <t>Flange específica de canaleta de aluminio 73x45mm - Branco - Referência Dutotec</t>
  </si>
  <si>
    <t>7.2.3</t>
  </si>
  <si>
    <t>Caixa de sobrepor de chapa de aço com tampa  tipo CPS-30, medindo 302x302x122mm. Utilizar na transição entre a tubulação de 50mm e descida no Rack das Operadoras.</t>
  </si>
  <si>
    <t>7.2.4</t>
  </si>
  <si>
    <t>Patch Cord 1,0m (Rack) - Cor Verde</t>
  </si>
  <si>
    <t>INFRAESTRUTURA NECESSÁRIA PARA ALARME E CFTV:</t>
  </si>
  <si>
    <t xml:space="preserve"> INFRAESTRUTURA PARA INSTALAÇÃOES DE ALARME</t>
  </si>
  <si>
    <t xml:space="preserve"> Quadro de comando de Sobrepor - 400x300x200mm tipo Cemar Standard CS. Para  periféricos da Central de Alarme (GPRS e IP) junto da automação.</t>
  </si>
  <si>
    <t>Eletroduto semi pesado de ferro ø 25mm (1").</t>
  </si>
  <si>
    <t>Caixa passagem condulete ø 25 mm com rosca e c/tampa cega.</t>
  </si>
  <si>
    <t>Cabo UTP cat. 5e (isolamento baixa emissão de gases) LSZH para elaboração de patch cord azul 3,0 mts para interligação entre Quadro do módulo de IP (QDM RDY) e Rack Ativos com 2RJ45 macho nas pontas e com anilha oval grip de poliamida da Hellermann com as identificações de "ALARME" nas duas pontas.</t>
  </si>
  <si>
    <t>Cabo para alarme  CCI de 10 vias na cor branca em PVC, condutores de bitola 0,5mm2 em cobre eletrolítico estanhados, isolação PVC  cores sólidas. Instalar 02 cabos entre a Central de Alarme e Quadro QDM RDY.</t>
  </si>
  <si>
    <t>8.1.7</t>
  </si>
  <si>
    <t xml:space="preserve">Parafusos, porcas e arruelas para perfilados/eletrocalha </t>
  </si>
  <si>
    <t>8.1.8</t>
  </si>
  <si>
    <t xml:space="preserve">Vergalhão rosca total 1/4" </t>
  </si>
  <si>
    <t xml:space="preserve"> INFRAESTRUTURA PARA INSTALAÇÃOES DE CFTV</t>
  </si>
  <si>
    <t>Rack para HUB tamanho 12U x 600mm c/ 1 bandeija / IP20 - um organizador de cabos e 64 conjuntos de parafuso e porca gaiola (Completo conf. Item 6.1 do memorial)</t>
  </si>
  <si>
    <r>
      <t xml:space="preserve">Remanejo de Suporte Dutotec  Ref. DT.66844.10 p/tres blocos com, </t>
    </r>
    <r>
      <rPr>
        <b/>
        <sz val="10"/>
        <rFont val="Calibri"/>
        <family val="2"/>
      </rPr>
      <t>DUAS tomadas tipo bloco NBR.20A Ref. DT.99230.00 (PRETA), mais um bloco cego Ref. DT 99430.00.</t>
    </r>
  </si>
  <si>
    <t>Caixa de sobrepor tipo CPS-15 c/ tampa</t>
  </si>
  <si>
    <t>Cabo UTP cat. 6 (isolamento LSZH) cor vermelha conforme memorial</t>
  </si>
  <si>
    <t>Cabo para alarme  CCI de 10 vias na cor branca em PVC, condutores de bitola 0,5mm2 em cobre eletrolítico estanhados, isolação PVC  cores sólidas. Instalar 03 cabos entre Central de alarme Rack de Segurança - CFTV.</t>
  </si>
  <si>
    <t>Espelho para petrolet com Conector RJ45 Fêmea categoria 6 conforme memorial</t>
  </si>
  <si>
    <t>Patch Pannel categoria 6 - 24 portas conforme memorial</t>
  </si>
  <si>
    <t>8.2.10</t>
  </si>
  <si>
    <t>Patch Cord Cat.6  Cor Vermelha - 1,0m (Rack e câmeras)</t>
  </si>
  <si>
    <t>8.2.11</t>
  </si>
  <si>
    <t>Régua de tomadas para racks 19", com 08 tomadas de 20A/250V, com ângulo de 45º conforme NBR 13249 e Memorial CFTV.</t>
  </si>
  <si>
    <t>8.2.12</t>
  </si>
  <si>
    <t>Guia/Organizador de cabos para RACK 19"  conforme memorial</t>
  </si>
  <si>
    <t>8.2.13</t>
  </si>
  <si>
    <t>Certificação dos cabos de rede UTP Cat. 6</t>
  </si>
  <si>
    <t xml:space="preserve">SERVIÇOS COMPLEMENTARES </t>
  </si>
  <si>
    <t>Revisão e reaperto do QGBT/CD existente, com aterramento da carcaça e atualização do quadro de cargas.</t>
  </si>
  <si>
    <t>Desmontagem  e embalagem de DG3 (40x40cm) e deixar a disposição no local para recolhimento pela Engenharia do Banrisul.</t>
  </si>
  <si>
    <t>9.3</t>
  </si>
  <si>
    <t>Desmontagem de cabo CIT 50x30 pares do DG3 da Automação e remontagem do mesmo na guia frontal esquerda do Rack 16U das Operadoras.</t>
  </si>
  <si>
    <t>9.4</t>
  </si>
  <si>
    <t>Desmontagem  e descarte de cabos coaxiais 75ohms de CFTV instalados.</t>
  </si>
  <si>
    <t>9.5</t>
  </si>
  <si>
    <t>Desmontagem e remontagem de infraestrutura elétrica de canaletas dutotec, fiação cabos de rede e fonia de módulo de caixa.</t>
  </si>
  <si>
    <t>9.6</t>
  </si>
  <si>
    <t>Desmontagem de Rack 12U existente.</t>
  </si>
  <si>
    <t>9.7</t>
  </si>
  <si>
    <t>9.8</t>
  </si>
  <si>
    <t>Desinstalação e Instalação da TV Corporativa no armário divisor de sigilo</t>
  </si>
  <si>
    <t>9.9</t>
  </si>
  <si>
    <t>Desmontagem de caixa de PVC tipo CS e retirada dos cabos do Modem.</t>
  </si>
  <si>
    <t>9.10</t>
  </si>
  <si>
    <t>Certificação dos cabos de rede UTP Cat. 5e</t>
  </si>
  <si>
    <t>9.11</t>
  </si>
  <si>
    <t>As Built em Autocad 2014 das instalações elétricas, lógicas, Alarme e CFTV</t>
  </si>
  <si>
    <t xml:space="preserve">SUBTOTAL INSTALAÇÕES ELÉTRICAS </t>
  </si>
  <si>
    <t xml:space="preserve"> INFRAESTRUTURA PARA RACK OPERADORAS E  RACK DOS ATIVOS</t>
  </si>
  <si>
    <t>3. PRAZO DE EXECUÇÃO/ENTREGA:  conforme TR</t>
  </si>
  <si>
    <t>5. CONDIÇÕES DE PAGAMENTO:  conforme TR.</t>
  </si>
  <si>
    <r>
      <t xml:space="preserve">4. HORÁRIO PARA EXECUÇÃO/ENTREGA: </t>
    </r>
    <r>
      <rPr>
        <sz val="10"/>
        <rFont val="Calibri"/>
        <family val="2"/>
      </rPr>
      <t>após expediente, à noite, sábados, domingos e feriados, somente serviços externos poderão ser durante o expediente.</t>
    </r>
  </si>
  <si>
    <t>8.4.6.1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</si>
</sst>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00"/>
    <numFmt numFmtId="166" formatCode="#,##0.000"/>
    <numFmt numFmtId="167" formatCode="#,##0.00;[Red]#,##0.00"/>
  </numFmts>
  <fonts count="25" x14ac:knownFonts="1">
    <font>
      <sz val="10"/>
      <name val="MS Sans Serif"/>
    </font>
    <font>
      <sz val="10"/>
      <name val="MS Sans Serif"/>
      <family val="2"/>
    </font>
    <font>
      <sz val="8"/>
      <name val="MS Sans Serif"/>
      <family val="2"/>
    </font>
    <font>
      <b/>
      <sz val="8"/>
      <name val="Times New Roman"/>
      <family val="1"/>
    </font>
    <font>
      <sz val="10"/>
      <name val="MS Sans Serif"/>
      <family val="2"/>
    </font>
    <font>
      <sz val="10"/>
      <name val="Calibri"/>
      <family val="2"/>
    </font>
    <font>
      <b/>
      <sz val="10"/>
      <name val="Calibri"/>
      <family val="2"/>
      <scheme val="minor"/>
    </font>
    <font>
      <sz val="10"/>
      <name val="Calibri"/>
      <family val="2"/>
      <scheme val="minor"/>
    </font>
    <font>
      <u/>
      <sz val="10"/>
      <color theme="11"/>
      <name val="MS Sans Serif"/>
    </font>
    <font>
      <b/>
      <sz val="11"/>
      <name val="Calibri"/>
      <family val="2"/>
      <scheme val="minor"/>
    </font>
    <font>
      <sz val="11"/>
      <name val="Calibri"/>
      <family val="2"/>
      <scheme val="minor"/>
    </font>
    <font>
      <b/>
      <sz val="9"/>
      <name val="Calibri"/>
      <family val="2"/>
      <scheme val="minor"/>
    </font>
    <font>
      <sz val="9"/>
      <name val="Calibri"/>
      <family val="2"/>
      <scheme val="minor"/>
    </font>
    <font>
      <sz val="10"/>
      <name val="MS Sans Serif"/>
    </font>
    <font>
      <b/>
      <sz val="10"/>
      <name val="MS sans serif"/>
    </font>
    <font>
      <sz val="10"/>
      <color rgb="FF0070C0"/>
      <name val="Calibri"/>
      <family val="2"/>
      <scheme val="minor"/>
    </font>
    <font>
      <sz val="10"/>
      <color rgb="FFFF0000"/>
      <name val="Calibri"/>
      <family val="2"/>
      <scheme val="minor"/>
    </font>
    <font>
      <sz val="12"/>
      <name val="Arial"/>
      <family val="2"/>
    </font>
    <font>
      <b/>
      <sz val="10"/>
      <color theme="1"/>
      <name val="Calibri"/>
      <family val="2"/>
      <scheme val="minor"/>
    </font>
    <font>
      <sz val="10"/>
      <color theme="1"/>
      <name val="Calibri"/>
      <family val="2"/>
      <scheme val="minor"/>
    </font>
    <font>
      <sz val="11"/>
      <color rgb="FFFF0000"/>
      <name val="Calibri"/>
      <family val="2"/>
      <scheme val="minor"/>
    </font>
    <font>
      <b/>
      <sz val="10"/>
      <name val="Calibri"/>
      <family val="2"/>
    </font>
    <font>
      <sz val="10"/>
      <color indexed="8"/>
      <name val="Calibri"/>
      <family val="2"/>
    </font>
    <font>
      <sz val="10"/>
      <color indexed="8"/>
      <name val="Calibri"/>
      <family val="2"/>
      <scheme val="minor"/>
    </font>
    <font>
      <sz val="10"/>
      <color rgb="FF0070C0"/>
      <name val="MS Sans Serif"/>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78">
    <border>
      <left/>
      <right/>
      <top/>
      <bottom/>
      <diagonal/>
    </border>
    <border>
      <left style="double">
        <color auto="1"/>
      </left>
      <right style="thin">
        <color auto="1"/>
      </right>
      <top style="double">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indexed="8"/>
      </right>
      <top style="medium">
        <color auto="1"/>
      </top>
      <bottom/>
      <diagonal/>
    </border>
    <border>
      <left style="thin">
        <color indexed="8"/>
      </left>
      <right style="thin">
        <color indexed="8"/>
      </right>
      <top style="medium">
        <color auto="1"/>
      </top>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diagonal/>
    </border>
    <border>
      <left style="medium">
        <color auto="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medium">
        <color auto="1"/>
      </right>
      <top/>
      <bottom style="thin">
        <color auto="1"/>
      </bottom>
      <diagonal/>
    </border>
    <border>
      <left style="medium">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64"/>
      </left>
      <right/>
      <top style="medium">
        <color indexed="64"/>
      </top>
      <bottom style="medium">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44">
    <xf numFmtId="0" fontId="0" fillId="0" borderId="0"/>
    <xf numFmtId="0" fontId="4" fillId="0" borderId="0">
      <alignment vertical="center"/>
    </xf>
    <xf numFmtId="0" fontId="4" fillId="0" borderId="0"/>
    <xf numFmtId="0" fontId="3" fillId="0" borderId="1" applyNumberFormat="0" applyFont="0" applyBorder="0" applyAlignment="0"/>
    <xf numFmtId="40" fontId="1" fillId="0" borderId="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3" fontId="13" fillId="0" borderId="0" applyFont="0" applyFill="0" applyBorder="0" applyAlignment="0" applyProtection="0"/>
    <xf numFmtId="164" fontId="13" fillId="0" borderId="0" applyFont="0" applyFill="0" applyBorder="0" applyAlignment="0" applyProtection="0"/>
  </cellStyleXfs>
  <cellXfs count="322">
    <xf numFmtId="0" fontId="0" fillId="0" borderId="0" xfId="0"/>
    <xf numFmtId="0" fontId="7" fillId="0" borderId="0" xfId="0" applyFont="1" applyAlignment="1" applyProtection="1">
      <alignment vertical="center" wrapText="1"/>
      <protection hidden="1"/>
    </xf>
    <xf numFmtId="0" fontId="7" fillId="0" borderId="0" xfId="0" applyFont="1" applyAlignment="1" applyProtection="1">
      <alignment wrapText="1"/>
      <protection hidden="1"/>
    </xf>
    <xf numFmtId="4" fontId="6" fillId="0" borderId="3" xfId="0" applyNumberFormat="1" applyFont="1" applyFill="1" applyBorder="1" applyAlignment="1" applyProtection="1">
      <protection hidden="1"/>
    </xf>
    <xf numFmtId="9" fontId="6" fillId="2" borderId="4" xfId="0" applyNumberFormat="1" applyFont="1" applyFill="1" applyBorder="1" applyAlignment="1" applyProtection="1">
      <protection hidden="1"/>
    </xf>
    <xf numFmtId="0" fontId="6" fillId="0" borderId="5" xfId="0" applyFont="1" applyFill="1" applyBorder="1" applyAlignment="1" applyProtection="1">
      <alignment horizontal="left" wrapText="1"/>
      <protection hidden="1"/>
    </xf>
    <xf numFmtId="10" fontId="6" fillId="2" borderId="6" xfId="0" applyNumberFormat="1" applyFont="1" applyFill="1" applyBorder="1" applyAlignment="1" applyProtection="1">
      <alignment horizontal="right" wrapText="1"/>
      <protection hidden="1"/>
    </xf>
    <xf numFmtId="4" fontId="6" fillId="0" borderId="0" xfId="0" applyNumberFormat="1" applyFont="1" applyBorder="1" applyAlignment="1" applyProtection="1">
      <alignment horizontal="left"/>
      <protection hidden="1"/>
    </xf>
    <xf numFmtId="0" fontId="7" fillId="0" borderId="0" xfId="0" applyFont="1" applyFill="1" applyAlignment="1" applyProtection="1">
      <alignment horizontal="left" wrapText="1"/>
      <protection hidden="1"/>
    </xf>
    <xf numFmtId="49" fontId="7" fillId="0" borderId="0" xfId="0" applyNumberFormat="1" applyFont="1" applyFill="1" applyAlignment="1" applyProtection="1">
      <alignment horizontal="left" vertical="center" wrapText="1"/>
      <protection hidden="1"/>
    </xf>
    <xf numFmtId="0" fontId="7" fillId="0" borderId="0" xfId="0" applyFont="1" applyFill="1" applyAlignment="1" applyProtection="1">
      <alignment vertical="center" wrapText="1"/>
      <protection hidden="1"/>
    </xf>
    <xf numFmtId="4" fontId="7" fillId="0" borderId="0" xfId="0" applyNumberFormat="1" applyFont="1" applyFill="1" applyAlignment="1" applyProtection="1">
      <alignment horizontal="center" vertical="center" wrapText="1"/>
      <protection hidden="1"/>
    </xf>
    <xf numFmtId="166" fontId="7" fillId="0" borderId="0" xfId="0" applyNumberFormat="1" applyFont="1" applyFill="1" applyAlignment="1" applyProtection="1">
      <alignment vertical="center" wrapText="1"/>
      <protection hidden="1"/>
    </xf>
    <xf numFmtId="4" fontId="7" fillId="0" borderId="0" xfId="0" applyNumberFormat="1" applyFont="1" applyFill="1" applyAlignment="1" applyProtection="1">
      <alignment vertical="center" wrapText="1"/>
      <protection hidden="1"/>
    </xf>
    <xf numFmtId="4" fontId="7" fillId="0" borderId="0" xfId="0" applyNumberFormat="1" applyFont="1" applyFill="1" applyAlignment="1" applyProtection="1">
      <alignment horizontal="right" vertical="center" wrapText="1"/>
      <protection hidden="1"/>
    </xf>
    <xf numFmtId="4" fontId="6" fillId="2" borderId="14" xfId="0" applyNumberFormat="1" applyFont="1" applyFill="1" applyBorder="1" applyAlignment="1" applyProtection="1">
      <alignment horizontal="center" vertical="center" wrapText="1"/>
      <protection hidden="1"/>
    </xf>
    <xf numFmtId="165" fontId="6" fillId="3" borderId="29" xfId="0" applyNumberFormat="1" applyFont="1" applyFill="1" applyBorder="1" applyAlignment="1" applyProtection="1">
      <alignment horizontal="center" vertical="center" wrapText="1"/>
      <protection hidden="1"/>
    </xf>
    <xf numFmtId="1" fontId="6" fillId="3" borderId="30" xfId="0" applyNumberFormat="1" applyFont="1" applyFill="1" applyBorder="1" applyAlignment="1" applyProtection="1">
      <alignment horizontal="center" vertical="center" wrapText="1"/>
      <protection hidden="1"/>
    </xf>
    <xf numFmtId="0" fontId="6" fillId="2" borderId="33" xfId="0" applyFont="1" applyFill="1" applyBorder="1" applyAlignment="1" applyProtection="1">
      <alignment horizontal="center" vertical="center" wrapText="1"/>
      <protection hidden="1"/>
    </xf>
    <xf numFmtId="4" fontId="6" fillId="2" borderId="33" xfId="0" applyNumberFormat="1" applyFont="1" applyFill="1" applyBorder="1" applyAlignment="1" applyProtection="1">
      <alignment horizontal="center" vertical="center" wrapText="1"/>
      <protection hidden="1"/>
    </xf>
    <xf numFmtId="49" fontId="11" fillId="2" borderId="38" xfId="0" applyNumberFormat="1" applyFont="1" applyFill="1" applyBorder="1" applyAlignment="1" applyProtection="1">
      <alignment horizontal="left" vertical="center" wrapText="1"/>
      <protection hidden="1"/>
    </xf>
    <xf numFmtId="4" fontId="11" fillId="2" borderId="40"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wrapText="1"/>
      <protection hidden="1"/>
    </xf>
    <xf numFmtId="49" fontId="12" fillId="2" borderId="42" xfId="0" applyNumberFormat="1" applyFont="1" applyFill="1" applyBorder="1" applyAlignment="1" applyProtection="1">
      <alignment horizontal="left" vertical="center" wrapText="1"/>
      <protection hidden="1"/>
    </xf>
    <xf numFmtId="4" fontId="11" fillId="2" borderId="43" xfId="0" applyNumberFormat="1" applyFont="1" applyFill="1" applyBorder="1" applyAlignment="1" applyProtection="1">
      <alignment horizontal="center" vertical="center" wrapText="1"/>
      <protection hidden="1"/>
    </xf>
    <xf numFmtId="40" fontId="7" fillId="0" borderId="17" xfId="0" applyNumberFormat="1" applyFont="1" applyBorder="1" applyAlignment="1" applyProtection="1">
      <alignment horizontal="right" vertical="center"/>
      <protection hidden="1"/>
    </xf>
    <xf numFmtId="165" fontId="6" fillId="3" borderId="49" xfId="0" applyNumberFormat="1" applyFont="1" applyFill="1" applyBorder="1" applyAlignment="1" applyProtection="1">
      <alignment horizontal="center" vertical="center"/>
      <protection hidden="1"/>
    </xf>
    <xf numFmtId="165" fontId="7" fillId="3" borderId="49" xfId="0" applyNumberFormat="1" applyFont="1" applyFill="1" applyBorder="1" applyAlignment="1" applyProtection="1">
      <alignment horizontal="center" vertical="center"/>
      <protection hidden="1"/>
    </xf>
    <xf numFmtId="4" fontId="13" fillId="3" borderId="20" xfId="42" applyNumberFormat="1" applyFont="1" applyFill="1" applyBorder="1" applyAlignment="1" applyProtection="1">
      <alignment vertical="center"/>
      <protection hidden="1"/>
    </xf>
    <xf numFmtId="4" fontId="14" fillId="3" borderId="17" xfId="0" applyNumberFormat="1" applyFont="1" applyFill="1" applyBorder="1" applyAlignment="1" applyProtection="1">
      <alignment horizontal="right" vertical="center"/>
      <protection hidden="1"/>
    </xf>
    <xf numFmtId="165" fontId="6" fillId="3" borderId="44" xfId="0" applyNumberFormat="1" applyFont="1" applyFill="1" applyBorder="1" applyAlignment="1" applyProtection="1">
      <alignment horizontal="center" vertical="center" wrapText="1"/>
      <protection hidden="1"/>
    </xf>
    <xf numFmtId="49" fontId="7" fillId="3" borderId="46" xfId="0" applyNumberFormat="1" applyFont="1" applyFill="1" applyBorder="1" applyAlignment="1" applyProtection="1">
      <alignment horizontal="left" vertical="center"/>
      <protection hidden="1"/>
    </xf>
    <xf numFmtId="0" fontId="7" fillId="3" borderId="17" xfId="0" applyFont="1" applyFill="1" applyBorder="1" applyAlignment="1" applyProtection="1">
      <alignment horizontal="left" vertical="center" wrapText="1"/>
      <protection hidden="1"/>
    </xf>
    <xf numFmtId="4" fontId="7" fillId="3" borderId="17" xfId="0" applyNumberFormat="1" applyFont="1" applyFill="1" applyBorder="1" applyAlignment="1" applyProtection="1">
      <alignment horizontal="center" vertical="center"/>
      <protection hidden="1"/>
    </xf>
    <xf numFmtId="2" fontId="7" fillId="3" borderId="17" xfId="0" applyNumberFormat="1" applyFont="1" applyFill="1" applyBorder="1" applyAlignment="1" applyProtection="1">
      <alignment horizontal="center" vertical="center"/>
      <protection hidden="1"/>
    </xf>
    <xf numFmtId="165" fontId="7" fillId="3" borderId="17" xfId="0" applyNumberFormat="1" applyFont="1" applyFill="1" applyBorder="1" applyAlignment="1" applyProtection="1">
      <alignment horizontal="left" vertical="center" wrapText="1"/>
      <protection hidden="1"/>
    </xf>
    <xf numFmtId="49" fontId="6" fillId="3" borderId="46" xfId="0" applyNumberFormat="1" applyFont="1" applyFill="1" applyBorder="1" applyAlignment="1" applyProtection="1">
      <alignment horizontal="left" vertical="center"/>
      <protection hidden="1"/>
    </xf>
    <xf numFmtId="0" fontId="6" fillId="3" borderId="17" xfId="0" applyFont="1" applyFill="1" applyBorder="1" applyAlignment="1" applyProtection="1">
      <alignment horizontal="left" vertical="center" wrapText="1"/>
      <protection hidden="1"/>
    </xf>
    <xf numFmtId="4" fontId="6" fillId="3" borderId="17" xfId="0" applyNumberFormat="1" applyFont="1" applyFill="1" applyBorder="1" applyAlignment="1" applyProtection="1">
      <alignment horizontal="center" vertical="center"/>
      <protection hidden="1"/>
    </xf>
    <xf numFmtId="2" fontId="6" fillId="3" borderId="17" xfId="0" applyNumberFormat="1" applyFont="1" applyFill="1" applyBorder="1" applyAlignment="1" applyProtection="1">
      <alignment horizontal="center" vertical="center"/>
      <protection hidden="1"/>
    </xf>
    <xf numFmtId="0" fontId="7" fillId="0" borderId="19" xfId="0" applyFont="1" applyBorder="1" applyAlignment="1" applyProtection="1">
      <alignment vertical="center" wrapText="1"/>
      <protection hidden="1"/>
    </xf>
    <xf numFmtId="0" fontId="7" fillId="0" borderId="51" xfId="0" applyFont="1" applyBorder="1" applyAlignment="1" applyProtection="1">
      <alignment vertical="center" wrapText="1"/>
      <protection hidden="1"/>
    </xf>
    <xf numFmtId="0" fontId="7" fillId="0" borderId="50" xfId="0" applyFont="1" applyBorder="1" applyAlignment="1" applyProtection="1">
      <alignment vertical="center" wrapText="1"/>
      <protection hidden="1"/>
    </xf>
    <xf numFmtId="0" fontId="7" fillId="0" borderId="52" xfId="0" applyFont="1" applyBorder="1" applyAlignment="1" applyProtection="1">
      <alignment vertical="center" wrapText="1"/>
      <protection hidden="1"/>
    </xf>
    <xf numFmtId="165" fontId="0" fillId="0" borderId="49" xfId="0" applyNumberFormat="1" applyFont="1" applyFill="1" applyBorder="1" applyAlignment="1" applyProtection="1">
      <alignment horizontal="center" vertical="center" wrapText="1"/>
      <protection hidden="1"/>
    </xf>
    <xf numFmtId="0" fontId="14" fillId="0" borderId="49" xfId="0" applyFont="1" applyFill="1" applyBorder="1" applyAlignment="1" applyProtection="1">
      <alignment horizontal="center" vertical="center"/>
      <protection hidden="1"/>
    </xf>
    <xf numFmtId="0" fontId="1" fillId="0" borderId="0" xfId="0" applyFont="1" applyFill="1" applyBorder="1" applyProtection="1">
      <protection hidden="1"/>
    </xf>
    <xf numFmtId="4" fontId="7" fillId="0" borderId="17" xfId="0" applyNumberFormat="1" applyFont="1" applyFill="1" applyBorder="1" applyAlignment="1" applyProtection="1">
      <alignment horizontal="left" vertical="center" wrapText="1"/>
      <protection hidden="1"/>
    </xf>
    <xf numFmtId="4" fontId="7" fillId="0" borderId="17" xfId="42" applyNumberFormat="1" applyFont="1" applyFill="1" applyBorder="1" applyAlignment="1" applyProtection="1">
      <alignment horizontal="center" vertical="center" wrapText="1"/>
      <protection hidden="1"/>
    </xf>
    <xf numFmtId="4" fontId="7" fillId="0" borderId="17" xfId="0" applyNumberFormat="1" applyFont="1" applyBorder="1" applyAlignment="1" applyProtection="1">
      <alignment horizontal="left" vertical="center" wrapText="1"/>
      <protection hidden="1"/>
    </xf>
    <xf numFmtId="4" fontId="7" fillId="0" borderId="17" xfId="42" applyNumberFormat="1" applyFont="1" applyFill="1" applyBorder="1" applyAlignment="1" applyProtection="1">
      <alignment horizontal="center" vertical="center"/>
      <protection hidden="1"/>
    </xf>
    <xf numFmtId="4" fontId="7" fillId="0" borderId="17" xfId="42" applyNumberFormat="1" applyFont="1" applyBorder="1" applyAlignment="1" applyProtection="1">
      <alignment horizontal="center" vertical="center"/>
      <protection hidden="1"/>
    </xf>
    <xf numFmtId="4" fontId="7" fillId="0" borderId="17" xfId="0" applyNumberFormat="1" applyFont="1" applyFill="1" applyBorder="1" applyAlignment="1" applyProtection="1">
      <alignment horizontal="center" vertical="center" wrapText="1"/>
      <protection hidden="1"/>
    </xf>
    <xf numFmtId="4" fontId="7" fillId="0" borderId="17" xfId="43" applyNumberFormat="1" applyFont="1" applyFill="1" applyBorder="1" applyAlignment="1" applyProtection="1">
      <alignment horizontal="right" vertical="center"/>
      <protection locked="0"/>
    </xf>
    <xf numFmtId="4" fontId="19" fillId="0" borderId="17" xfId="0" applyNumberFormat="1" applyFont="1" applyFill="1" applyBorder="1" applyAlignment="1" applyProtection="1">
      <alignment horizontal="left" vertical="center" wrapText="1"/>
      <protection hidden="1"/>
    </xf>
    <xf numFmtId="165" fontId="6" fillId="3" borderId="18" xfId="0" applyNumberFormat="1" applyFont="1" applyFill="1" applyBorder="1" applyAlignment="1" applyProtection="1">
      <alignment horizontal="center" vertical="center" wrapText="1"/>
      <protection hidden="1"/>
    </xf>
    <xf numFmtId="49" fontId="6" fillId="3" borderId="48" xfId="0" applyNumberFormat="1" applyFont="1" applyFill="1" applyBorder="1" applyAlignment="1" applyProtection="1">
      <alignment horizontal="left" vertical="center"/>
      <protection hidden="1"/>
    </xf>
    <xf numFmtId="1" fontId="6" fillId="2" borderId="14" xfId="0" applyNumberFormat="1" applyFont="1" applyFill="1" applyBorder="1" applyAlignment="1" applyProtection="1">
      <alignment horizontal="center" vertical="center" wrapText="1"/>
      <protection hidden="1"/>
    </xf>
    <xf numFmtId="4" fontId="10" fillId="0" borderId="0" xfId="0" applyNumberFormat="1" applyFont="1" applyAlignment="1" applyProtection="1">
      <alignment wrapText="1"/>
      <protection hidden="1"/>
    </xf>
    <xf numFmtId="4" fontId="7" fillId="0" borderId="44" xfId="0" applyNumberFormat="1" applyFont="1" applyFill="1" applyBorder="1" applyAlignment="1" applyProtection="1">
      <alignment horizontal="right" vertical="center" wrapText="1"/>
      <protection hidden="1"/>
    </xf>
    <xf numFmtId="4" fontId="9" fillId="3" borderId="22" xfId="0" applyNumberFormat="1" applyFont="1" applyFill="1" applyBorder="1" applyAlignment="1" applyProtection="1">
      <alignment horizontal="right" vertical="center" wrapText="1"/>
      <protection hidden="1"/>
    </xf>
    <xf numFmtId="4" fontId="9" fillId="3" borderId="23" xfId="0" applyNumberFormat="1" applyFont="1" applyFill="1" applyBorder="1" applyAlignment="1" applyProtection="1">
      <alignment horizontal="right" vertical="center" wrapText="1"/>
      <protection hidden="1"/>
    </xf>
    <xf numFmtId="4" fontId="6" fillId="3" borderId="23" xfId="0" applyNumberFormat="1" applyFont="1" applyFill="1" applyBorder="1" applyAlignment="1" applyProtection="1">
      <alignment horizontal="left" vertical="center" wrapText="1"/>
      <protection hidden="1"/>
    </xf>
    <xf numFmtId="4" fontId="9" fillId="3" borderId="56" xfId="0" applyNumberFormat="1" applyFont="1" applyFill="1" applyBorder="1" applyAlignment="1" applyProtection="1">
      <alignment horizontal="right" vertical="center" wrapText="1"/>
      <protection hidden="1"/>
    </xf>
    <xf numFmtId="4" fontId="7" fillId="0" borderId="58" xfId="42" applyNumberFormat="1" applyFont="1" applyFill="1" applyBorder="1" applyAlignment="1" applyProtection="1">
      <alignment horizontal="center" vertical="center"/>
      <protection hidden="1"/>
    </xf>
    <xf numFmtId="4" fontId="9" fillId="3" borderId="13" xfId="0" applyNumberFormat="1" applyFont="1" applyFill="1" applyBorder="1" applyAlignment="1" applyProtection="1">
      <alignment horizontal="right" vertical="center" wrapText="1"/>
      <protection hidden="1"/>
    </xf>
    <xf numFmtId="4" fontId="9" fillId="3" borderId="14" xfId="0" applyNumberFormat="1" applyFont="1" applyFill="1" applyBorder="1" applyAlignment="1" applyProtection="1">
      <alignment horizontal="right" vertical="center" wrapText="1"/>
      <protection hidden="1"/>
    </xf>
    <xf numFmtId="4" fontId="6" fillId="3" borderId="14" xfId="0" applyNumberFormat="1" applyFont="1" applyFill="1" applyBorder="1" applyAlignment="1" applyProtection="1">
      <alignment horizontal="left" vertical="center" wrapText="1"/>
      <protection hidden="1"/>
    </xf>
    <xf numFmtId="4" fontId="9" fillId="3" borderId="61" xfId="0" applyNumberFormat="1" applyFont="1" applyFill="1" applyBorder="1" applyAlignment="1" applyProtection="1">
      <alignment horizontal="right" vertical="center" wrapText="1"/>
      <protection hidden="1"/>
    </xf>
    <xf numFmtId="165" fontId="6" fillId="3" borderId="13" xfId="0" applyNumberFormat="1" applyFont="1" applyFill="1" applyBorder="1" applyAlignment="1" applyProtection="1">
      <alignment horizontal="center" vertical="center" wrapText="1"/>
      <protection hidden="1"/>
    </xf>
    <xf numFmtId="4" fontId="7" fillId="0" borderId="0" xfId="0" applyNumberFormat="1" applyFont="1" applyAlignment="1" applyProtection="1">
      <alignment wrapText="1"/>
      <protection hidden="1"/>
    </xf>
    <xf numFmtId="4" fontId="7" fillId="4" borderId="13" xfId="0" applyNumberFormat="1" applyFont="1" applyFill="1" applyBorder="1" applyAlignment="1" applyProtection="1">
      <alignment horizontal="center" vertical="center" wrapText="1"/>
      <protection hidden="1"/>
    </xf>
    <xf numFmtId="0" fontId="6" fillId="4" borderId="15" xfId="0" applyFont="1" applyFill="1" applyBorder="1" applyAlignment="1" applyProtection="1">
      <alignment vertical="center" wrapText="1"/>
      <protection hidden="1"/>
    </xf>
    <xf numFmtId="0" fontId="6" fillId="4" borderId="11" xfId="0" applyFont="1" applyFill="1" applyBorder="1" applyAlignment="1" applyProtection="1">
      <alignment vertical="center" wrapText="1"/>
      <protection hidden="1"/>
    </xf>
    <xf numFmtId="0" fontId="6" fillId="4" borderId="12" xfId="0" applyFont="1" applyFill="1" applyBorder="1" applyAlignment="1" applyProtection="1">
      <alignment vertical="center" wrapText="1"/>
      <protection hidden="1"/>
    </xf>
    <xf numFmtId="4" fontId="7" fillId="4" borderId="44" xfId="0" applyNumberFormat="1" applyFont="1" applyFill="1" applyBorder="1" applyAlignment="1" applyProtection="1">
      <alignment horizontal="center" vertical="center" wrapText="1"/>
      <protection hidden="1"/>
    </xf>
    <xf numFmtId="4" fontId="7" fillId="0" borderId="17" xfId="0" applyNumberFormat="1" applyFont="1" applyFill="1" applyBorder="1" applyAlignment="1" applyProtection="1">
      <alignment horizontal="right" vertical="center" wrapText="1"/>
      <protection hidden="1"/>
    </xf>
    <xf numFmtId="4" fontId="7" fillId="0" borderId="63" xfId="0" applyNumberFormat="1" applyFont="1" applyFill="1" applyBorder="1" applyAlignment="1" applyProtection="1">
      <alignment horizontal="right" vertical="center" wrapText="1"/>
      <protection hidden="1"/>
    </xf>
    <xf numFmtId="165" fontId="6" fillId="3" borderId="14" xfId="0" applyNumberFormat="1" applyFont="1" applyFill="1" applyBorder="1" applyAlignment="1" applyProtection="1">
      <alignment horizontal="center" vertical="center" wrapText="1"/>
      <protection hidden="1"/>
    </xf>
    <xf numFmtId="49" fontId="6" fillId="3" borderId="14" xfId="0" applyNumberFormat="1" applyFont="1" applyFill="1" applyBorder="1" applyAlignment="1" applyProtection="1">
      <alignment horizontal="left" vertical="center"/>
      <protection hidden="1"/>
    </xf>
    <xf numFmtId="0" fontId="7" fillId="0" borderId="14" xfId="0" applyFont="1" applyBorder="1" applyAlignment="1" applyProtection="1">
      <alignment vertical="center" wrapText="1"/>
      <protection hidden="1"/>
    </xf>
    <xf numFmtId="0" fontId="9" fillId="0" borderId="32" xfId="0" applyFont="1" applyFill="1" applyBorder="1" applyAlignment="1" applyProtection="1">
      <alignment horizontal="left" vertical="center" wrapText="1"/>
      <protection locked="0"/>
    </xf>
    <xf numFmtId="0" fontId="6" fillId="0" borderId="0" xfId="0" applyFont="1" applyBorder="1" applyAlignment="1" applyProtection="1">
      <alignment horizontal="left"/>
      <protection hidden="1"/>
    </xf>
    <xf numFmtId="4" fontId="11" fillId="2" borderId="42" xfId="0" applyNumberFormat="1" applyFont="1" applyFill="1" applyBorder="1" applyAlignment="1" applyProtection="1">
      <alignment horizontal="center" vertical="center" wrapText="1"/>
      <protection hidden="1"/>
    </xf>
    <xf numFmtId="0" fontId="7" fillId="0" borderId="17" xfId="0" applyFont="1" applyFill="1" applyBorder="1" applyAlignment="1" applyProtection="1">
      <alignment horizontal="center" vertical="center" wrapText="1"/>
      <protection hidden="1"/>
    </xf>
    <xf numFmtId="4" fontId="7" fillId="0" borderId="17" xfId="0" applyNumberFormat="1" applyFont="1" applyFill="1" applyBorder="1" applyAlignment="1" applyProtection="1">
      <alignment horizontal="right" vertical="center" wrapText="1"/>
      <protection locked="0"/>
    </xf>
    <xf numFmtId="0" fontId="7" fillId="0" borderId="45" xfId="0" applyNumberFormat="1" applyFont="1" applyBorder="1" applyAlignment="1" applyProtection="1">
      <alignment horizontal="left" vertical="center" wrapText="1"/>
      <protection hidden="1"/>
    </xf>
    <xf numFmtId="0" fontId="7" fillId="0" borderId="17" xfId="0" applyFont="1" applyBorder="1" applyAlignment="1" applyProtection="1">
      <alignment horizontal="justify" vertical="center" wrapText="1"/>
      <protection hidden="1"/>
    </xf>
    <xf numFmtId="0" fontId="7" fillId="0" borderId="45" xfId="0" applyFont="1" applyFill="1" applyBorder="1" applyAlignment="1" applyProtection="1">
      <alignment horizontal="center" vertical="center" wrapText="1"/>
      <protection hidden="1"/>
    </xf>
    <xf numFmtId="4" fontId="7" fillId="3" borderId="45" xfId="0" applyNumberFormat="1" applyFont="1" applyFill="1" applyBorder="1" applyAlignment="1" applyProtection="1">
      <alignment horizontal="right" vertical="center" wrapText="1"/>
      <protection locked="0"/>
    </xf>
    <xf numFmtId="4" fontId="7" fillId="3" borderId="66" xfId="0" applyNumberFormat="1" applyFont="1" applyFill="1" applyBorder="1" applyAlignment="1" applyProtection="1">
      <alignment horizontal="right" vertical="center" wrapText="1"/>
      <protection locked="0"/>
    </xf>
    <xf numFmtId="167" fontId="7" fillId="3" borderId="64" xfId="0" applyNumberFormat="1" applyFont="1" applyFill="1" applyBorder="1" applyAlignment="1" applyProtection="1">
      <alignment horizontal="right" vertical="center" wrapText="1"/>
      <protection hidden="1"/>
    </xf>
    <xf numFmtId="0" fontId="7" fillId="0" borderId="17" xfId="0" applyNumberFormat="1" applyFont="1" applyBorder="1" applyAlignment="1" applyProtection="1">
      <alignment horizontal="left" vertical="center" wrapText="1"/>
      <protection hidden="1"/>
    </xf>
    <xf numFmtId="167" fontId="7" fillId="3" borderId="20" xfId="0" applyNumberFormat="1" applyFont="1" applyFill="1" applyBorder="1" applyAlignment="1" applyProtection="1">
      <alignment horizontal="right" vertical="center" wrapText="1"/>
      <protection hidden="1"/>
    </xf>
    <xf numFmtId="167" fontId="7" fillId="3" borderId="59" xfId="0" applyNumberFormat="1" applyFont="1" applyFill="1" applyBorder="1" applyAlignment="1" applyProtection="1">
      <alignment horizontal="right" vertical="center" wrapText="1"/>
      <protection hidden="1"/>
    </xf>
    <xf numFmtId="0" fontId="7" fillId="0" borderId="58" xfId="0" applyFont="1" applyFill="1" applyBorder="1" applyAlignment="1" applyProtection="1">
      <alignment horizontal="center" vertical="center" wrapText="1"/>
      <protection hidden="1"/>
    </xf>
    <xf numFmtId="0" fontId="7" fillId="0" borderId="17" xfId="0" applyFont="1" applyBorder="1" applyAlignment="1" applyProtection="1">
      <alignment horizontal="left" vertical="center" wrapText="1"/>
      <protection hidden="1"/>
    </xf>
    <xf numFmtId="0" fontId="7" fillId="0" borderId="58" xfId="0" applyNumberFormat="1" applyFont="1" applyBorder="1" applyAlignment="1" applyProtection="1">
      <alignment horizontal="left" vertical="center" wrapText="1"/>
      <protection hidden="1"/>
    </xf>
    <xf numFmtId="0" fontId="7" fillId="0" borderId="58" xfId="0" applyFont="1" applyBorder="1" applyAlignment="1" applyProtection="1">
      <alignment horizontal="left" vertical="center" wrapText="1"/>
      <protection hidden="1"/>
    </xf>
    <xf numFmtId="4" fontId="7" fillId="3" borderId="72" xfId="0" applyNumberFormat="1" applyFont="1" applyFill="1" applyBorder="1" applyAlignment="1" applyProtection="1">
      <alignment horizontal="right" vertical="center" wrapText="1"/>
      <protection locked="0"/>
    </xf>
    <xf numFmtId="4" fontId="7" fillId="3" borderId="73" xfId="0" applyNumberFormat="1" applyFont="1" applyFill="1" applyBorder="1" applyAlignment="1" applyProtection="1">
      <alignment horizontal="right" vertical="center" wrapText="1"/>
      <protection locked="0"/>
    </xf>
    <xf numFmtId="0" fontId="19" fillId="0" borderId="17" xfId="0" applyFont="1" applyFill="1" applyBorder="1" applyAlignment="1" applyProtection="1">
      <alignment horizontal="center" vertical="center" wrapText="1"/>
      <protection hidden="1"/>
    </xf>
    <xf numFmtId="4" fontId="19" fillId="0" borderId="66" xfId="0" applyNumberFormat="1" applyFont="1" applyFill="1" applyBorder="1" applyAlignment="1" applyProtection="1">
      <alignment horizontal="right" vertical="center" wrapText="1"/>
      <protection locked="0"/>
    </xf>
    <xf numFmtId="4" fontId="19" fillId="0" borderId="20" xfId="0" applyNumberFormat="1" applyFont="1" applyBorder="1" applyAlignment="1" applyProtection="1">
      <alignment horizontal="right" vertical="center" wrapText="1"/>
      <protection hidden="1"/>
    </xf>
    <xf numFmtId="0" fontId="18" fillId="4" borderId="71" xfId="0" applyNumberFormat="1" applyFont="1" applyFill="1" applyBorder="1" applyAlignment="1" applyProtection="1">
      <alignment horizontal="left" vertical="center" wrapText="1"/>
      <protection hidden="1"/>
    </xf>
    <xf numFmtId="1" fontId="19" fillId="0" borderId="45" xfId="0" applyNumberFormat="1" applyFont="1" applyFill="1" applyBorder="1" applyAlignment="1" applyProtection="1">
      <alignment horizontal="left" vertical="center" wrapText="1"/>
      <protection hidden="1"/>
    </xf>
    <xf numFmtId="0" fontId="19" fillId="0" borderId="45" xfId="0" applyFont="1" applyFill="1" applyBorder="1" applyAlignment="1" applyProtection="1">
      <alignment horizontal="center" vertical="center" wrapText="1"/>
      <protection hidden="1"/>
    </xf>
    <xf numFmtId="4" fontId="19" fillId="0" borderId="45" xfId="0" applyNumberFormat="1" applyFont="1" applyFill="1" applyBorder="1" applyAlignment="1" applyProtection="1">
      <alignment horizontal="right" vertical="center" wrapText="1"/>
      <protection locked="0"/>
    </xf>
    <xf numFmtId="4" fontId="19" fillId="0" borderId="64" xfId="0" applyNumberFormat="1" applyFont="1" applyBorder="1" applyAlignment="1" applyProtection="1">
      <alignment horizontal="right" vertical="center" wrapText="1"/>
      <protection hidden="1"/>
    </xf>
    <xf numFmtId="1" fontId="19" fillId="0" borderId="17" xfId="0" applyNumberFormat="1" applyFont="1" applyFill="1" applyBorder="1" applyAlignment="1" applyProtection="1">
      <alignment horizontal="left" vertical="center" wrapText="1"/>
      <protection hidden="1"/>
    </xf>
    <xf numFmtId="0" fontId="7" fillId="0" borderId="58" xfId="0" applyFont="1" applyBorder="1" applyAlignment="1" applyProtection="1">
      <alignment horizontal="justify" vertical="center" wrapText="1"/>
      <protection hidden="1"/>
    </xf>
    <xf numFmtId="0" fontId="19" fillId="0" borderId="58" xfId="0" applyFont="1" applyFill="1" applyBorder="1" applyAlignment="1" applyProtection="1">
      <alignment horizontal="center" vertical="center" wrapText="1"/>
      <protection hidden="1"/>
    </xf>
    <xf numFmtId="4" fontId="19" fillId="0" borderId="58" xfId="0" applyNumberFormat="1" applyFont="1" applyFill="1" applyBorder="1" applyAlignment="1" applyProtection="1">
      <alignment horizontal="right" vertical="center" wrapText="1"/>
      <protection locked="0"/>
    </xf>
    <xf numFmtId="4" fontId="19" fillId="0" borderId="59" xfId="0" applyNumberFormat="1" applyFont="1" applyBorder="1" applyAlignment="1" applyProtection="1">
      <alignment horizontal="right" vertical="center" wrapText="1"/>
      <protection hidden="1"/>
    </xf>
    <xf numFmtId="167" fontId="19" fillId="3" borderId="20" xfId="0" applyNumberFormat="1" applyFont="1" applyFill="1" applyBorder="1" applyAlignment="1" applyProtection="1">
      <alignment horizontal="right" vertical="center" wrapText="1"/>
      <protection hidden="1"/>
    </xf>
    <xf numFmtId="4" fontId="5" fillId="0" borderId="17" xfId="0" applyNumberFormat="1" applyFont="1" applyFill="1" applyBorder="1" applyAlignment="1" applyProtection="1">
      <alignment horizontal="right" vertical="center" wrapText="1"/>
      <protection hidden="1"/>
    </xf>
    <xf numFmtId="2" fontId="7" fillId="0" borderId="17" xfId="0" applyNumberFormat="1" applyFont="1" applyFill="1" applyBorder="1" applyAlignment="1" applyProtection="1">
      <alignment horizontal="right" vertical="center"/>
      <protection hidden="1"/>
    </xf>
    <xf numFmtId="0" fontId="19" fillId="0" borderId="17" xfId="0" applyFont="1" applyFill="1" applyBorder="1" applyAlignment="1" applyProtection="1">
      <alignment vertical="center" wrapText="1"/>
      <protection hidden="1"/>
    </xf>
    <xf numFmtId="0" fontId="7" fillId="3" borderId="17" xfId="0" applyFont="1" applyFill="1" applyBorder="1" applyAlignment="1" applyProtection="1">
      <alignment vertical="center" wrapText="1"/>
      <protection hidden="1"/>
    </xf>
    <xf numFmtId="0" fontId="23" fillId="3" borderId="17" xfId="0" applyFont="1" applyFill="1" applyBorder="1" applyAlignment="1" applyProtection="1">
      <alignment vertical="center" wrapText="1"/>
      <protection hidden="1"/>
    </xf>
    <xf numFmtId="4" fontId="7" fillId="0" borderId="17" xfId="0" applyNumberFormat="1" applyFont="1" applyFill="1" applyBorder="1" applyAlignment="1" applyProtection="1">
      <alignment horizontal="right" vertical="center"/>
      <protection locked="0"/>
    </xf>
    <xf numFmtId="4" fontId="19" fillId="3" borderId="45" xfId="0" applyNumberFormat="1" applyFont="1" applyFill="1" applyBorder="1" applyAlignment="1" applyProtection="1">
      <alignment horizontal="center" vertical="center" wrapText="1"/>
      <protection hidden="1"/>
    </xf>
    <xf numFmtId="4" fontId="19" fillId="3" borderId="17" xfId="0" applyNumberFormat="1" applyFont="1" applyFill="1" applyBorder="1" applyAlignment="1" applyProtection="1">
      <alignment horizontal="center" vertical="center" wrapText="1"/>
      <protection hidden="1"/>
    </xf>
    <xf numFmtId="4" fontId="19" fillId="3" borderId="58" xfId="0" applyNumberFormat="1" applyFont="1" applyFill="1" applyBorder="1" applyAlignment="1" applyProtection="1">
      <alignment horizontal="center" vertical="center" wrapText="1"/>
      <protection hidden="1"/>
    </xf>
    <xf numFmtId="2" fontId="19" fillId="3" borderId="17" xfId="0" applyNumberFormat="1" applyFont="1" applyFill="1" applyBorder="1" applyAlignment="1" applyProtection="1">
      <alignment horizontal="center" vertical="center" wrapText="1"/>
      <protection hidden="1"/>
    </xf>
    <xf numFmtId="2" fontId="7" fillId="3" borderId="45" xfId="0" applyNumberFormat="1" applyFont="1" applyFill="1" applyBorder="1" applyAlignment="1" applyProtection="1">
      <alignment horizontal="center" vertical="center" wrapText="1"/>
      <protection hidden="1"/>
    </xf>
    <xf numFmtId="2" fontId="7" fillId="3" borderId="17" xfId="0" applyNumberFormat="1" applyFont="1" applyFill="1" applyBorder="1" applyAlignment="1" applyProtection="1">
      <alignment horizontal="center" vertical="center" wrapText="1"/>
      <protection hidden="1"/>
    </xf>
    <xf numFmtId="2" fontId="7" fillId="3" borderId="58" xfId="0" applyNumberFormat="1" applyFont="1" applyFill="1" applyBorder="1" applyAlignment="1" applyProtection="1">
      <alignment horizontal="center" vertical="center" wrapText="1"/>
      <protection hidden="1"/>
    </xf>
    <xf numFmtId="40" fontId="7" fillId="0" borderId="20" xfId="0" applyNumberFormat="1" applyFont="1" applyBorder="1" applyAlignment="1" applyProtection="1">
      <alignment horizontal="right" vertical="center"/>
      <protection hidden="1"/>
    </xf>
    <xf numFmtId="40" fontId="7" fillId="0" borderId="21" xfId="0" applyNumberFormat="1" applyFont="1" applyBorder="1" applyAlignment="1" applyProtection="1">
      <alignment horizontal="right" vertical="center"/>
      <protection hidden="1"/>
    </xf>
    <xf numFmtId="0" fontId="7" fillId="0" borderId="46" xfId="0" applyFont="1" applyBorder="1" applyAlignment="1" applyProtection="1">
      <alignment wrapText="1"/>
      <protection hidden="1"/>
    </xf>
    <xf numFmtId="0" fontId="15" fillId="0" borderId="17" xfId="0" applyFont="1" applyBorder="1" applyAlignment="1" applyProtection="1">
      <alignment wrapText="1"/>
      <protection hidden="1"/>
    </xf>
    <xf numFmtId="0" fontId="7" fillId="0" borderId="53" xfId="0" applyFont="1" applyBorder="1" applyAlignment="1" applyProtection="1">
      <alignment wrapText="1"/>
      <protection hidden="1"/>
    </xf>
    <xf numFmtId="4" fontId="7" fillId="0" borderId="17" xfId="0" applyNumberFormat="1" applyFont="1" applyBorder="1" applyProtection="1">
      <protection hidden="1"/>
    </xf>
    <xf numFmtId="4" fontId="7" fillId="0" borderId="17" xfId="0" applyNumberFormat="1" applyFont="1" applyBorder="1" applyAlignment="1" applyProtection="1">
      <alignment wrapText="1"/>
      <protection hidden="1"/>
    </xf>
    <xf numFmtId="0" fontId="0" fillId="0" borderId="54" xfId="0" applyFont="1" applyBorder="1" applyAlignment="1" applyProtection="1">
      <alignment horizontal="center" vertical="center" wrapText="1"/>
      <protection hidden="1"/>
    </xf>
    <xf numFmtId="4" fontId="6" fillId="0" borderId="17" xfId="0" applyNumberFormat="1" applyFont="1" applyBorder="1" applyAlignment="1" applyProtection="1">
      <alignment vertical="center" wrapText="1"/>
      <protection hidden="1"/>
    </xf>
    <xf numFmtId="4" fontId="7" fillId="0" borderId="17" xfId="0" applyNumberFormat="1" applyFont="1" applyBorder="1" applyAlignment="1" applyProtection="1">
      <alignment horizontal="right" vertical="center" wrapText="1"/>
      <protection hidden="1"/>
    </xf>
    <xf numFmtId="4" fontId="0" fillId="0" borderId="20" xfId="0" applyNumberFormat="1" applyFont="1" applyBorder="1" applyAlignment="1" applyProtection="1">
      <alignment horizontal="right" vertical="center" wrapText="1"/>
      <protection hidden="1"/>
    </xf>
    <xf numFmtId="0" fontId="16" fillId="0" borderId="0" xfId="0" applyFont="1" applyAlignment="1" applyProtection="1">
      <alignment horizontal="center" vertical="center" wrapText="1"/>
      <protection hidden="1"/>
    </xf>
    <xf numFmtId="0" fontId="15" fillId="0" borderId="0" xfId="0" applyFont="1" applyAlignment="1" applyProtection="1">
      <alignment vertical="center" wrapText="1"/>
      <protection hidden="1"/>
    </xf>
    <xf numFmtId="0" fontId="16" fillId="0" borderId="0" xfId="0" applyFont="1" applyAlignment="1" applyProtection="1">
      <alignment vertical="center" wrapText="1"/>
      <protection hidden="1"/>
    </xf>
    <xf numFmtId="0" fontId="19" fillId="3" borderId="47" xfId="0" applyFont="1" applyFill="1" applyBorder="1" applyAlignment="1" applyProtection="1">
      <alignment horizontal="left" vertical="center"/>
      <protection hidden="1"/>
    </xf>
    <xf numFmtId="4" fontId="7" fillId="0" borderId="17" xfId="0" applyNumberFormat="1" applyFont="1" applyFill="1" applyBorder="1" applyAlignment="1" applyProtection="1">
      <alignment horizontal="center" vertical="center"/>
      <protection hidden="1"/>
    </xf>
    <xf numFmtId="4" fontId="7" fillId="0" borderId="17" xfId="0" applyNumberFormat="1" applyFont="1" applyBorder="1" applyAlignment="1" applyProtection="1">
      <alignment vertical="center" wrapText="1"/>
      <protection hidden="1"/>
    </xf>
    <xf numFmtId="4" fontId="7" fillId="0" borderId="17" xfId="0" applyNumberFormat="1" applyFont="1" applyFill="1" applyBorder="1" applyAlignment="1" applyProtection="1">
      <alignment horizontal="center"/>
      <protection hidden="1"/>
    </xf>
    <xf numFmtId="4" fontId="7" fillId="0" borderId="17" xfId="0" applyNumberFormat="1" applyFont="1" applyBorder="1" applyAlignment="1" applyProtection="1">
      <alignment horizontal="center"/>
      <protection hidden="1"/>
    </xf>
    <xf numFmtId="0" fontId="0" fillId="0" borderId="0" xfId="0" applyProtection="1">
      <protection hidden="1"/>
    </xf>
    <xf numFmtId="4" fontId="0" fillId="0" borderId="17" xfId="0" applyNumberFormat="1" applyFont="1" applyFill="1" applyBorder="1" applyAlignment="1" applyProtection="1">
      <alignment horizontal="center"/>
      <protection hidden="1"/>
    </xf>
    <xf numFmtId="4" fontId="0" fillId="3" borderId="17" xfId="0" applyNumberFormat="1" applyFont="1" applyFill="1" applyBorder="1" applyAlignment="1" applyProtection="1">
      <alignment horizontal="center"/>
      <protection hidden="1"/>
    </xf>
    <xf numFmtId="4" fontId="0" fillId="3" borderId="17" xfId="0" applyNumberFormat="1" applyFont="1" applyFill="1" applyBorder="1" applyAlignment="1" applyProtection="1">
      <alignment horizontal="right" vertical="center"/>
      <protection hidden="1"/>
    </xf>
    <xf numFmtId="4" fontId="0" fillId="0" borderId="20" xfId="0" applyNumberFormat="1" applyFont="1" applyFill="1" applyBorder="1" applyAlignment="1" applyProtection="1">
      <alignment horizontal="right" vertical="center" wrapText="1"/>
      <protection hidden="1"/>
    </xf>
    <xf numFmtId="166" fontId="0" fillId="0" borderId="0" xfId="0" applyNumberFormat="1" applyProtection="1">
      <protection hidden="1"/>
    </xf>
    <xf numFmtId="0" fontId="0" fillId="0" borderId="21" xfId="0" applyBorder="1" applyProtection="1">
      <protection hidden="1"/>
    </xf>
    <xf numFmtId="0" fontId="7" fillId="3" borderId="47" xfId="0" applyFont="1" applyFill="1" applyBorder="1" applyAlignment="1" applyProtection="1">
      <alignment horizontal="left" vertical="center"/>
      <protection hidden="1"/>
    </xf>
    <xf numFmtId="4" fontId="7" fillId="0" borderId="17" xfId="0" applyNumberFormat="1" applyFont="1" applyBorder="1" applyAlignment="1" applyProtection="1">
      <alignment horizontal="center" vertical="center"/>
      <protection hidden="1"/>
    </xf>
    <xf numFmtId="0" fontId="18" fillId="3" borderId="47" xfId="0" applyFont="1" applyFill="1" applyBorder="1" applyAlignment="1" applyProtection="1">
      <alignment horizontal="left" vertical="center"/>
      <protection hidden="1"/>
    </xf>
    <xf numFmtId="4" fontId="7" fillId="3" borderId="17" xfId="0" applyNumberFormat="1" applyFont="1" applyFill="1" applyBorder="1" applyAlignment="1" applyProtection="1">
      <alignment horizontal="center"/>
      <protection hidden="1"/>
    </xf>
    <xf numFmtId="4" fontId="7" fillId="3" borderId="17" xfId="0" applyNumberFormat="1" applyFont="1" applyFill="1" applyBorder="1" applyAlignment="1" applyProtection="1">
      <alignment horizontal="right" vertical="center"/>
      <protection hidden="1"/>
    </xf>
    <xf numFmtId="166" fontId="0" fillId="0" borderId="46" xfId="0" applyNumberFormat="1" applyBorder="1" applyProtection="1">
      <protection hidden="1"/>
    </xf>
    <xf numFmtId="0" fontId="0" fillId="0" borderId="17" xfId="0" applyBorder="1" applyProtection="1">
      <protection hidden="1"/>
    </xf>
    <xf numFmtId="1" fontId="6" fillId="0" borderId="48" xfId="0" applyNumberFormat="1" applyFont="1" applyBorder="1" applyAlignment="1" applyProtection="1">
      <alignment horizontal="left" vertical="center" wrapText="1"/>
      <protection hidden="1"/>
    </xf>
    <xf numFmtId="4" fontId="6" fillId="0" borderId="45" xfId="0" applyNumberFormat="1" applyFont="1" applyBorder="1" applyAlignment="1" applyProtection="1">
      <alignment vertical="center" wrapText="1"/>
      <protection hidden="1"/>
    </xf>
    <xf numFmtId="4" fontId="7" fillId="0" borderId="45" xfId="0" applyNumberFormat="1" applyFont="1" applyFill="1" applyBorder="1" applyAlignment="1" applyProtection="1">
      <alignment horizontal="center" vertical="center" wrapText="1"/>
      <protection hidden="1"/>
    </xf>
    <xf numFmtId="4" fontId="7" fillId="0" borderId="45" xfId="0" applyNumberFormat="1" applyFont="1" applyBorder="1" applyAlignment="1" applyProtection="1">
      <alignment horizontal="right" vertical="center" wrapText="1"/>
      <protection hidden="1"/>
    </xf>
    <xf numFmtId="49" fontId="7" fillId="0" borderId="47" xfId="0" applyNumberFormat="1" applyFont="1" applyFill="1" applyBorder="1" applyAlignment="1" applyProtection="1">
      <alignment horizontal="left" vertical="center"/>
      <protection hidden="1"/>
    </xf>
    <xf numFmtId="4" fontId="7" fillId="0" borderId="0" xfId="0" applyNumberFormat="1" applyFont="1" applyFill="1" applyBorder="1" applyAlignment="1" applyProtection="1">
      <alignment horizontal="right" vertical="center" wrapText="1"/>
      <protection hidden="1"/>
    </xf>
    <xf numFmtId="40" fontId="7" fillId="0" borderId="0" xfId="0" applyNumberFormat="1" applyFont="1" applyBorder="1" applyAlignment="1" applyProtection="1">
      <alignment horizontal="right" vertical="center"/>
      <protection hidden="1"/>
    </xf>
    <xf numFmtId="0" fontId="1" fillId="0" borderId="0" xfId="0" applyFont="1" applyFill="1" applyProtection="1">
      <protection hidden="1"/>
    </xf>
    <xf numFmtId="4" fontId="7" fillId="0" borderId="17" xfId="0" applyNumberFormat="1" applyFont="1" applyFill="1" applyBorder="1" applyAlignment="1" applyProtection="1">
      <alignment vertical="center" wrapText="1"/>
      <protection hidden="1"/>
    </xf>
    <xf numFmtId="0" fontId="17" fillId="0" borderId="0" xfId="0" applyFont="1" applyProtection="1">
      <protection hidden="1"/>
    </xf>
    <xf numFmtId="0" fontId="1" fillId="0" borderId="55" xfId="0" applyFont="1" applyFill="1" applyBorder="1" applyAlignment="1" applyProtection="1">
      <alignment vertical="center" wrapText="1"/>
      <protection hidden="1"/>
    </xf>
    <xf numFmtId="1" fontId="7" fillId="0" borderId="48" xfId="0" applyNumberFormat="1" applyFont="1" applyBorder="1" applyAlignment="1" applyProtection="1">
      <alignment horizontal="left" vertical="center" wrapText="1"/>
      <protection hidden="1"/>
    </xf>
    <xf numFmtId="0" fontId="0" fillId="0" borderId="0" xfId="0" applyFont="1" applyBorder="1" applyAlignment="1" applyProtection="1">
      <alignment horizontal="center" vertical="center" wrapText="1"/>
      <protection hidden="1"/>
    </xf>
    <xf numFmtId="1" fontId="7" fillId="0" borderId="57" xfId="0" applyNumberFormat="1" applyFont="1" applyBorder="1" applyAlignment="1" applyProtection="1">
      <alignment horizontal="left" vertical="center" wrapText="1"/>
      <protection hidden="1"/>
    </xf>
    <xf numFmtId="40" fontId="7" fillId="0" borderId="59" xfId="0" applyNumberFormat="1" applyFont="1" applyBorder="1" applyAlignment="1" applyProtection="1">
      <alignment horizontal="right" vertical="center"/>
      <protection hidden="1"/>
    </xf>
    <xf numFmtId="4" fontId="7" fillId="0" borderId="58" xfId="0" applyNumberFormat="1" applyFont="1" applyFill="1" applyBorder="1" applyAlignment="1" applyProtection="1">
      <alignment horizontal="right" vertical="center" wrapText="1"/>
      <protection hidden="1"/>
    </xf>
    <xf numFmtId="40" fontId="7" fillId="0" borderId="60" xfId="0" applyNumberFormat="1" applyFont="1" applyBorder="1" applyAlignment="1" applyProtection="1">
      <alignment horizontal="right" vertical="center"/>
      <protection hidden="1"/>
    </xf>
    <xf numFmtId="1" fontId="19" fillId="0" borderId="48" xfId="0" applyNumberFormat="1" applyFont="1" applyBorder="1" applyAlignment="1" applyProtection="1">
      <alignment horizontal="left" vertical="center" wrapText="1"/>
      <protection hidden="1"/>
    </xf>
    <xf numFmtId="4" fontId="7" fillId="0" borderId="45" xfId="0" applyNumberFormat="1" applyFont="1" applyBorder="1" applyAlignment="1" applyProtection="1">
      <alignment vertical="center" wrapText="1"/>
      <protection hidden="1"/>
    </xf>
    <xf numFmtId="0" fontId="6" fillId="0" borderId="68" xfId="0" applyFont="1" applyFill="1" applyBorder="1" applyAlignment="1" applyProtection="1">
      <alignment horizontal="center" vertical="center" wrapText="1"/>
      <protection hidden="1"/>
    </xf>
    <xf numFmtId="0" fontId="6" fillId="0" borderId="71" xfId="0" applyFont="1" applyBorder="1" applyAlignment="1" applyProtection="1">
      <alignment horizontal="left" vertical="center" wrapText="1"/>
      <protection hidden="1"/>
    </xf>
    <xf numFmtId="2" fontId="7" fillId="0" borderId="71" xfId="0" applyNumberFormat="1" applyFont="1" applyFill="1" applyBorder="1" applyAlignment="1" applyProtection="1">
      <alignment horizontal="center" vertical="center" wrapText="1"/>
      <protection hidden="1"/>
    </xf>
    <xf numFmtId="0" fontId="7" fillId="0" borderId="71" xfId="0" applyFont="1" applyFill="1" applyBorder="1" applyAlignment="1" applyProtection="1">
      <alignment vertical="center" wrapText="1"/>
      <protection hidden="1"/>
    </xf>
    <xf numFmtId="4" fontId="6" fillId="0" borderId="71" xfId="0" applyNumberFormat="1" applyFont="1" applyFill="1" applyBorder="1" applyAlignment="1" applyProtection="1">
      <alignment horizontal="right" vertical="center" wrapText="1"/>
      <protection hidden="1"/>
    </xf>
    <xf numFmtId="0" fontId="7" fillId="0" borderId="76" xfId="0" applyFont="1" applyFill="1" applyBorder="1" applyAlignment="1" applyProtection="1">
      <alignment vertical="center" wrapText="1"/>
      <protection hidden="1"/>
    </xf>
    <xf numFmtId="0" fontId="7" fillId="0" borderId="77"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7" fillId="0" borderId="17" xfId="0" applyFont="1" applyFill="1" applyBorder="1" applyAlignment="1" applyProtection="1">
      <alignment vertical="center" wrapText="1"/>
      <protection hidden="1"/>
    </xf>
    <xf numFmtId="43" fontId="6" fillId="0" borderId="46" xfId="42" applyFont="1" applyFill="1" applyBorder="1" applyAlignment="1" applyProtection="1">
      <alignment horizontal="center" vertical="center" wrapText="1"/>
      <protection hidden="1"/>
    </xf>
    <xf numFmtId="165" fontId="7" fillId="0" borderId="45" xfId="0" applyNumberFormat="1" applyFont="1" applyBorder="1" applyAlignment="1" applyProtection="1">
      <alignment vertical="center" wrapText="1"/>
      <protection hidden="1"/>
    </xf>
    <xf numFmtId="0" fontId="7" fillId="0" borderId="17" xfId="0" applyFont="1" applyFill="1" applyBorder="1" applyAlignment="1" applyProtection="1">
      <alignment horizontal="left" vertical="center" wrapText="1"/>
      <protection hidden="1"/>
    </xf>
    <xf numFmtId="4" fontId="7" fillId="0" borderId="63" xfId="42" applyNumberFormat="1" applyFont="1" applyFill="1" applyBorder="1" applyAlignment="1" applyProtection="1">
      <alignment vertical="center" wrapText="1"/>
      <protection hidden="1"/>
    </xf>
    <xf numFmtId="167" fontId="7" fillId="0" borderId="21" xfId="0" applyNumberFormat="1" applyFont="1" applyFill="1" applyBorder="1" applyAlignment="1" applyProtection="1">
      <alignment horizontal="right" vertical="center" wrapText="1"/>
      <protection hidden="1"/>
    </xf>
    <xf numFmtId="0" fontId="10" fillId="0" borderId="0" xfId="0" applyFont="1" applyFill="1" applyAlignment="1" applyProtection="1">
      <alignment vertical="center" wrapText="1"/>
      <protection hidden="1"/>
    </xf>
    <xf numFmtId="0" fontId="6" fillId="0" borderId="57" xfId="0" applyFont="1" applyFill="1" applyBorder="1" applyAlignment="1" applyProtection="1">
      <alignment horizontal="center" vertical="center" wrapText="1"/>
      <protection hidden="1"/>
    </xf>
    <xf numFmtId="165" fontId="7" fillId="0" borderId="45" xfId="0" applyNumberFormat="1" applyFont="1" applyBorder="1" applyAlignment="1" applyProtection="1">
      <alignment horizontal="left" vertical="center" wrapText="1"/>
      <protection hidden="1"/>
    </xf>
    <xf numFmtId="165" fontId="7" fillId="0" borderId="45" xfId="0" applyNumberFormat="1" applyFont="1" applyBorder="1" applyAlignment="1" applyProtection="1">
      <alignment horizontal="center" vertical="center" wrapText="1"/>
      <protection hidden="1"/>
    </xf>
    <xf numFmtId="4" fontId="7" fillId="0" borderId="64" xfId="0" applyNumberFormat="1" applyFont="1" applyBorder="1" applyAlignment="1" applyProtection="1">
      <alignment horizontal="right" vertical="center" wrapText="1"/>
      <protection hidden="1"/>
    </xf>
    <xf numFmtId="4" fontId="7" fillId="0" borderId="65" xfId="0" applyNumberFormat="1" applyFont="1" applyBorder="1" applyAlignment="1" applyProtection="1">
      <alignment horizontal="right" vertical="center" wrapText="1"/>
      <protection hidden="1"/>
    </xf>
    <xf numFmtId="0" fontId="7" fillId="0" borderId="0" xfId="0" applyFont="1" applyBorder="1" applyAlignment="1" applyProtection="1">
      <alignment vertical="center" wrapText="1"/>
      <protection hidden="1"/>
    </xf>
    <xf numFmtId="165" fontId="7" fillId="0" borderId="17" xfId="0" applyNumberFormat="1" applyFont="1" applyBorder="1" applyAlignment="1" applyProtection="1">
      <alignment horizontal="left" vertical="center" wrapText="1"/>
      <protection hidden="1"/>
    </xf>
    <xf numFmtId="165" fontId="7" fillId="0" borderId="17" xfId="0" applyNumberFormat="1" applyFont="1" applyBorder="1" applyAlignment="1" applyProtection="1">
      <alignment horizontal="center" vertical="center" wrapText="1"/>
      <protection hidden="1"/>
    </xf>
    <xf numFmtId="4" fontId="7" fillId="0" borderId="20" xfId="0" applyNumberFormat="1" applyFont="1" applyBorder="1" applyAlignment="1" applyProtection="1">
      <alignment horizontal="right" vertical="center" wrapText="1"/>
      <protection hidden="1"/>
    </xf>
    <xf numFmtId="4" fontId="7" fillId="0" borderId="21" xfId="0" applyNumberFormat="1" applyFont="1" applyBorder="1" applyAlignment="1" applyProtection="1">
      <alignment horizontal="right" vertical="center" wrapText="1"/>
      <protection hidden="1"/>
    </xf>
    <xf numFmtId="0" fontId="6" fillId="0" borderId="46" xfId="0" applyFont="1" applyFill="1" applyBorder="1" applyAlignment="1" applyProtection="1">
      <alignment horizontal="center" vertical="center" wrapText="1"/>
      <protection hidden="1"/>
    </xf>
    <xf numFmtId="0" fontId="7" fillId="0" borderId="0" xfId="0" applyFont="1" applyBorder="1" applyAlignment="1" applyProtection="1">
      <alignment wrapText="1"/>
      <protection hidden="1"/>
    </xf>
    <xf numFmtId="165" fontId="7" fillId="0" borderId="17" xfId="0" applyNumberFormat="1" applyFont="1" applyFill="1" applyBorder="1" applyAlignment="1" applyProtection="1">
      <alignment horizontal="left" vertical="center" wrapText="1"/>
      <protection hidden="1"/>
    </xf>
    <xf numFmtId="165" fontId="7" fillId="0" borderId="17" xfId="0" applyNumberFormat="1" applyFont="1" applyFill="1" applyBorder="1" applyAlignment="1" applyProtection="1">
      <alignment horizontal="center" vertical="center" wrapText="1"/>
      <protection hidden="1"/>
    </xf>
    <xf numFmtId="4" fontId="7" fillId="0" borderId="20" xfId="0"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wrapText="1"/>
      <protection hidden="1"/>
    </xf>
    <xf numFmtId="0" fontId="7" fillId="0" borderId="0" xfId="0" applyFont="1" applyFill="1" applyAlignment="1" applyProtection="1">
      <alignment wrapText="1"/>
      <protection hidden="1"/>
    </xf>
    <xf numFmtId="165" fontId="7" fillId="0" borderId="46" xfId="0" applyNumberFormat="1"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4" fontId="7" fillId="0" borderId="64" xfId="0" applyNumberFormat="1" applyFont="1" applyFill="1" applyBorder="1" applyAlignment="1" applyProtection="1">
      <alignment horizontal="right" vertical="center" wrapText="1"/>
      <protection hidden="1"/>
    </xf>
    <xf numFmtId="0" fontId="7" fillId="0" borderId="0" xfId="0" applyFont="1" applyBorder="1" applyProtection="1">
      <protection hidden="1"/>
    </xf>
    <xf numFmtId="165" fontId="6" fillId="0" borderId="46" xfId="0" applyNumberFormat="1" applyFont="1" applyFill="1" applyBorder="1" applyAlignment="1" applyProtection="1">
      <alignment horizontal="center" vertical="center" wrapText="1"/>
      <protection hidden="1"/>
    </xf>
    <xf numFmtId="0" fontId="7" fillId="0" borderId="17" xfId="0" applyFont="1" applyBorder="1" applyAlignment="1" applyProtection="1">
      <alignment horizontal="center" vertical="center"/>
      <protection hidden="1"/>
    </xf>
    <xf numFmtId="165" fontId="7" fillId="0" borderId="46" xfId="0" applyNumberFormat="1" applyFont="1" applyBorder="1" applyAlignment="1" applyProtection="1">
      <alignment horizontal="center" vertical="center"/>
      <protection hidden="1"/>
    </xf>
    <xf numFmtId="4" fontId="7" fillId="0" borderId="67" xfId="0" applyNumberFormat="1" applyFont="1" applyBorder="1" applyAlignment="1" applyProtection="1">
      <alignment horizontal="right" vertical="center" wrapText="1"/>
      <protection hidden="1"/>
    </xf>
    <xf numFmtId="0" fontId="6" fillId="4" borderId="68" xfId="0" applyFont="1" applyFill="1" applyBorder="1" applyAlignment="1" applyProtection="1">
      <alignment horizontal="center" vertical="center" wrapText="1"/>
      <protection hidden="1"/>
    </xf>
    <xf numFmtId="0" fontId="6" fillId="0" borderId="57" xfId="0" applyFont="1" applyBorder="1" applyAlignment="1" applyProtection="1">
      <alignment horizontal="center" vertical="center" wrapText="1"/>
      <protection hidden="1"/>
    </xf>
    <xf numFmtId="40" fontId="7" fillId="0" borderId="52" xfId="0" applyNumberFormat="1" applyFont="1" applyBorder="1" applyAlignment="1" applyProtection="1">
      <alignment horizontal="right" vertical="center"/>
      <protection hidden="1"/>
    </xf>
    <xf numFmtId="0" fontId="6" fillId="0" borderId="70" xfId="0" applyFont="1" applyBorder="1" applyAlignment="1" applyProtection="1">
      <alignment horizontal="center" vertical="center" wrapText="1"/>
      <protection hidden="1"/>
    </xf>
    <xf numFmtId="40" fontId="7" fillId="0" borderId="67" xfId="0" applyNumberFormat="1" applyFont="1" applyBorder="1" applyAlignment="1" applyProtection="1">
      <alignment horizontal="right" vertical="center"/>
      <protection hidden="1"/>
    </xf>
    <xf numFmtId="1" fontId="6" fillId="4" borderId="71" xfId="0" applyNumberFormat="1" applyFont="1" applyFill="1" applyBorder="1" applyAlignment="1" applyProtection="1">
      <alignment horizontal="left" vertical="center" wrapText="1"/>
      <protection hidden="1"/>
    </xf>
    <xf numFmtId="40" fontId="19" fillId="0" borderId="21" xfId="0" applyNumberFormat="1" applyFont="1" applyBorder="1" applyAlignment="1" applyProtection="1">
      <alignment horizontal="right" vertical="center"/>
      <protection hidden="1"/>
    </xf>
    <xf numFmtId="40" fontId="19" fillId="0" borderId="52" xfId="0" applyNumberFormat="1" applyFont="1" applyBorder="1" applyAlignment="1" applyProtection="1">
      <alignment horizontal="right" vertical="center"/>
      <protection hidden="1"/>
    </xf>
    <xf numFmtId="4" fontId="19" fillId="0" borderId="58" xfId="0" applyNumberFormat="1" applyFont="1" applyFill="1" applyBorder="1" applyAlignment="1" applyProtection="1">
      <alignment horizontal="right" vertical="center" wrapText="1"/>
      <protection hidden="1"/>
    </xf>
    <xf numFmtId="40" fontId="19" fillId="0" borderId="60" xfId="0" applyNumberFormat="1" applyFont="1" applyBorder="1" applyAlignment="1" applyProtection="1">
      <alignment horizontal="right" vertical="center"/>
      <protection hidden="1"/>
    </xf>
    <xf numFmtId="40" fontId="19" fillId="0" borderId="67" xfId="0" applyNumberFormat="1" applyFont="1" applyBorder="1" applyAlignment="1" applyProtection="1">
      <alignment horizontal="right" vertical="center"/>
      <protection hidden="1"/>
    </xf>
    <xf numFmtId="0" fontId="0" fillId="3" borderId="46" xfId="0" applyFill="1" applyBorder="1" applyAlignment="1" applyProtection="1">
      <alignment vertical="center"/>
      <protection hidden="1"/>
    </xf>
    <xf numFmtId="0" fontId="7" fillId="0" borderId="17" xfId="0" applyNumberFormat="1" applyFont="1" applyBorder="1" applyAlignment="1" applyProtection="1">
      <alignment horizontal="left" vertical="center"/>
      <protection hidden="1"/>
    </xf>
    <xf numFmtId="0" fontId="0" fillId="0" borderId="46" xfId="0" applyBorder="1" applyAlignment="1" applyProtection="1">
      <alignment vertical="center"/>
      <protection hidden="1"/>
    </xf>
    <xf numFmtId="4" fontId="5" fillId="0" borderId="17" xfId="0" applyNumberFormat="1" applyFont="1" applyFill="1" applyBorder="1" applyAlignment="1" applyProtection="1">
      <alignment horizontal="left" vertical="center" wrapText="1"/>
      <protection hidden="1"/>
    </xf>
    <xf numFmtId="2" fontId="5" fillId="3" borderId="17" xfId="0" applyNumberFormat="1" applyFont="1" applyFill="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40" fontId="5" fillId="0" borderId="20" xfId="0" applyNumberFormat="1" applyFont="1" applyBorder="1" applyAlignment="1" applyProtection="1">
      <alignment horizontal="right" vertical="center"/>
      <protection hidden="1"/>
    </xf>
    <xf numFmtId="40" fontId="5" fillId="0" borderId="21" xfId="0" applyNumberFormat="1" applyFont="1" applyBorder="1" applyAlignment="1" applyProtection="1">
      <alignment horizontal="right" vertical="center"/>
      <protection hidden="1"/>
    </xf>
    <xf numFmtId="2" fontId="5" fillId="3" borderId="17" xfId="0" applyNumberFormat="1" applyFont="1" applyFill="1" applyBorder="1" applyAlignment="1" applyProtection="1">
      <alignment horizontal="center" vertical="top"/>
      <protection hidden="1"/>
    </xf>
    <xf numFmtId="0" fontId="5" fillId="0" borderId="17" xfId="0" applyFont="1" applyBorder="1" applyAlignment="1" applyProtection="1">
      <alignment horizontal="center" vertical="top"/>
      <protection hidden="1"/>
    </xf>
    <xf numFmtId="0" fontId="7" fillId="0" borderId="17" xfId="0" applyFont="1" applyFill="1" applyBorder="1" applyAlignment="1" applyProtection="1">
      <alignment horizontal="center" vertical="center"/>
      <protection hidden="1"/>
    </xf>
    <xf numFmtId="0" fontId="5" fillId="0" borderId="17" xfId="0" applyNumberFormat="1" applyFont="1" applyFill="1" applyBorder="1" applyAlignment="1" applyProtection="1">
      <alignment horizontal="center" vertical="top"/>
      <protection hidden="1"/>
    </xf>
    <xf numFmtId="2" fontId="5" fillId="0" borderId="17" xfId="0" applyNumberFormat="1" applyFont="1" applyFill="1" applyBorder="1" applyAlignment="1" applyProtection="1">
      <alignment horizontal="center" vertical="top"/>
      <protection hidden="1"/>
    </xf>
    <xf numFmtId="4" fontId="21" fillId="0" borderId="17" xfId="0" applyNumberFormat="1" applyFont="1" applyFill="1" applyBorder="1" applyAlignment="1" applyProtection="1">
      <alignment horizontal="left" vertical="center" wrapText="1"/>
      <protection hidden="1"/>
    </xf>
    <xf numFmtId="2" fontId="22" fillId="0" borderId="55" xfId="0" applyNumberFormat="1" applyFont="1" applyFill="1" applyBorder="1" applyAlignment="1" applyProtection="1">
      <alignment horizontal="center" vertical="center"/>
      <protection hidden="1"/>
    </xf>
    <xf numFmtId="0" fontId="22" fillId="0" borderId="55" xfId="0" applyFont="1" applyBorder="1" applyAlignment="1" applyProtection="1">
      <alignment horizontal="center" vertical="center"/>
      <protection hidden="1"/>
    </xf>
    <xf numFmtId="2" fontId="22" fillId="3" borderId="55" xfId="0" applyNumberFormat="1" applyFont="1" applyFill="1" applyBorder="1" applyAlignment="1" applyProtection="1">
      <alignment horizontal="center" vertical="center"/>
      <protection hidden="1"/>
    </xf>
    <xf numFmtId="4" fontId="5" fillId="0" borderId="45" xfId="0" applyNumberFormat="1" applyFont="1" applyBorder="1" applyAlignment="1" applyProtection="1">
      <alignment vertical="center" wrapText="1"/>
      <protection hidden="1"/>
    </xf>
    <xf numFmtId="2" fontId="5" fillId="3" borderId="45" xfId="0" applyNumberFormat="1" applyFont="1" applyFill="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1" fillId="0" borderId="46" xfId="0" applyFont="1" applyBorder="1" applyAlignment="1" applyProtection="1">
      <alignment vertical="center"/>
      <protection hidden="1"/>
    </xf>
    <xf numFmtId="2" fontId="5" fillId="3" borderId="45" xfId="0" applyNumberFormat="1" applyFont="1" applyFill="1" applyBorder="1" applyAlignment="1" applyProtection="1">
      <alignment horizontal="center" vertical="top"/>
      <protection hidden="1"/>
    </xf>
    <xf numFmtId="167" fontId="7" fillId="0" borderId="67" xfId="0" applyNumberFormat="1" applyFont="1" applyFill="1" applyBorder="1" applyAlignment="1" applyProtection="1">
      <alignment horizontal="right" vertical="center" wrapText="1"/>
      <protection hidden="1"/>
    </xf>
    <xf numFmtId="0" fontId="10" fillId="0" borderId="0" xfId="0" applyFont="1" applyAlignment="1" applyProtection="1">
      <alignment vertical="center" wrapText="1"/>
      <protection hidden="1"/>
    </xf>
    <xf numFmtId="1" fontId="7" fillId="0" borderId="17" xfId="0" applyNumberFormat="1" applyFont="1" applyFill="1" applyBorder="1" applyAlignment="1" applyProtection="1">
      <alignment horizontal="left" vertical="center" wrapText="1"/>
      <protection hidden="1"/>
    </xf>
    <xf numFmtId="167" fontId="7" fillId="0" borderId="52" xfId="0" applyNumberFormat="1" applyFont="1" applyFill="1" applyBorder="1" applyAlignment="1" applyProtection="1">
      <alignment horizontal="right" vertical="center" wrapText="1"/>
      <protection hidden="1"/>
    </xf>
    <xf numFmtId="4" fontId="7" fillId="0" borderId="46" xfId="0" applyNumberFormat="1" applyFont="1" applyFill="1" applyBorder="1" applyAlignment="1" applyProtection="1">
      <alignment horizontal="right" vertical="center" wrapText="1"/>
      <protection hidden="1"/>
    </xf>
    <xf numFmtId="165" fontId="0" fillId="0" borderId="54" xfId="0" applyNumberFormat="1" applyFont="1" applyBorder="1" applyAlignment="1" applyProtection="1">
      <alignment horizontal="left" vertical="center" wrapText="1"/>
      <protection hidden="1"/>
    </xf>
    <xf numFmtId="4" fontId="7" fillId="3" borderId="17" xfId="0" applyNumberFormat="1" applyFont="1" applyFill="1" applyBorder="1" applyAlignment="1" applyProtection="1">
      <alignment horizontal="center" vertical="center" wrapText="1"/>
      <protection hidden="1"/>
    </xf>
    <xf numFmtId="4" fontId="7" fillId="0" borderId="17" xfId="42" applyNumberFormat="1" applyFont="1" applyFill="1" applyBorder="1" applyAlignment="1" applyProtection="1">
      <alignment horizontal="right" vertical="center"/>
      <protection hidden="1"/>
    </xf>
    <xf numFmtId="0" fontId="0" fillId="0" borderId="0" xfId="0" applyAlignment="1" applyProtection="1">
      <alignment wrapText="1"/>
      <protection hidden="1"/>
    </xf>
    <xf numFmtId="165" fontId="24" fillId="0" borderId="46" xfId="0" applyNumberFormat="1" applyFont="1" applyFill="1" applyBorder="1" applyAlignment="1" applyProtection="1">
      <alignment horizontal="center" vertical="center" wrapText="1"/>
      <protection hidden="1"/>
    </xf>
    <xf numFmtId="165" fontId="7" fillId="0" borderId="46" xfId="0" applyNumberFormat="1" applyFont="1" applyFill="1" applyBorder="1" applyAlignment="1" applyProtection="1">
      <alignment horizontal="center" vertical="top"/>
      <protection hidden="1"/>
    </xf>
    <xf numFmtId="0" fontId="20" fillId="0" borderId="0" xfId="0" applyFont="1" applyAlignment="1" applyProtection="1">
      <alignment vertical="center" wrapText="1"/>
      <protection hidden="1"/>
    </xf>
    <xf numFmtId="0" fontId="20" fillId="0" borderId="0" xfId="0" applyFont="1" applyFill="1" applyAlignment="1" applyProtection="1">
      <alignment vertical="center" wrapText="1"/>
      <protection hidden="1"/>
    </xf>
    <xf numFmtId="40" fontId="7" fillId="0" borderId="17" xfId="0" applyNumberFormat="1" applyFont="1" applyBorder="1" applyAlignment="1" applyProtection="1">
      <alignment horizontal="right" vertical="center"/>
      <protection locked="0"/>
    </xf>
    <xf numFmtId="4" fontId="7" fillId="0" borderId="58" xfId="0" applyNumberFormat="1" applyFont="1" applyFill="1" applyBorder="1" applyAlignment="1" applyProtection="1">
      <alignment horizontal="right" vertical="center"/>
      <protection locked="0"/>
    </xf>
    <xf numFmtId="4" fontId="7" fillId="0" borderId="63" xfId="0" applyNumberFormat="1" applyFont="1" applyFill="1" applyBorder="1" applyAlignment="1" applyProtection="1">
      <alignment horizontal="right" vertical="center" wrapText="1"/>
      <protection locked="0"/>
    </xf>
    <xf numFmtId="4" fontId="7" fillId="0" borderId="45" xfId="0" applyNumberFormat="1" applyFont="1" applyBorder="1" applyAlignment="1" applyProtection="1">
      <alignment horizontal="right" vertical="center" wrapText="1"/>
      <protection locked="0"/>
    </xf>
    <xf numFmtId="4" fontId="7" fillId="0" borderId="17" xfId="0" applyNumberFormat="1" applyFont="1" applyBorder="1" applyAlignment="1" applyProtection="1">
      <alignment horizontal="right" vertical="center" wrapText="1"/>
      <protection locked="0"/>
    </xf>
    <xf numFmtId="4" fontId="7" fillId="0" borderId="66" xfId="0" applyNumberFormat="1" applyFont="1" applyFill="1" applyBorder="1" applyAlignment="1" applyProtection="1">
      <alignment horizontal="right" vertical="center" wrapText="1"/>
      <protection locked="0"/>
    </xf>
    <xf numFmtId="4" fontId="7" fillId="0" borderId="45" xfId="0" applyNumberFormat="1" applyFont="1" applyFill="1" applyBorder="1" applyAlignment="1" applyProtection="1">
      <alignment vertical="center" wrapText="1"/>
      <protection locked="0"/>
    </xf>
    <xf numFmtId="4" fontId="5" fillId="0" borderId="17" xfId="0" applyNumberFormat="1" applyFont="1" applyFill="1" applyBorder="1" applyAlignment="1" applyProtection="1">
      <alignment horizontal="right" vertical="center" wrapText="1"/>
      <protection locked="0"/>
    </xf>
    <xf numFmtId="4" fontId="5" fillId="0" borderId="63" xfId="0" applyNumberFormat="1" applyFont="1" applyFill="1" applyBorder="1" applyAlignment="1" applyProtection="1">
      <alignment horizontal="right" vertical="center" wrapText="1"/>
      <protection locked="0"/>
    </xf>
    <xf numFmtId="2" fontId="7" fillId="0" borderId="17" xfId="0" applyNumberFormat="1" applyFont="1" applyFill="1" applyBorder="1" applyAlignment="1" applyProtection="1">
      <alignment horizontal="right" vertical="center" wrapText="1"/>
      <protection locked="0"/>
    </xf>
    <xf numFmtId="0" fontId="6" fillId="3" borderId="24" xfId="0" applyFont="1" applyFill="1" applyBorder="1" applyAlignment="1" applyProtection="1">
      <alignment horizontal="left" vertical="center" wrapText="1"/>
      <protection hidden="1"/>
    </xf>
    <xf numFmtId="0" fontId="6" fillId="3" borderId="25"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9" fillId="0" borderId="15"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6" fillId="0" borderId="2"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0" xfId="0" applyFont="1" applyBorder="1" applyAlignment="1" applyProtection="1">
      <alignment horizontal="left"/>
      <protection hidden="1"/>
    </xf>
    <xf numFmtId="0" fontId="6" fillId="3" borderId="31" xfId="0" applyFont="1" applyFill="1" applyBorder="1" applyAlignment="1" applyProtection="1">
      <alignment horizontal="left" vertical="top" wrapText="1"/>
      <protection hidden="1"/>
    </xf>
    <xf numFmtId="0" fontId="6" fillId="3" borderId="24" xfId="0" applyFont="1" applyFill="1" applyBorder="1" applyAlignment="1" applyProtection="1">
      <alignment horizontal="left" vertical="top" wrapText="1"/>
      <protection hidden="1"/>
    </xf>
    <xf numFmtId="0" fontId="6" fillId="3" borderId="25" xfId="0" applyFont="1" applyFill="1" applyBorder="1" applyAlignment="1" applyProtection="1">
      <alignment horizontal="left" vertical="top" wrapText="1"/>
      <protection hidden="1"/>
    </xf>
    <xf numFmtId="0" fontId="6" fillId="2" borderId="11"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9" fillId="2" borderId="26" xfId="0" applyFont="1" applyFill="1" applyBorder="1" applyAlignment="1" applyProtection="1">
      <alignment horizontal="center" vertical="center" wrapText="1"/>
      <protection hidden="1"/>
    </xf>
    <xf numFmtId="0" fontId="9" fillId="2" borderId="27" xfId="0" applyFont="1" applyFill="1" applyBorder="1" applyAlignment="1" applyProtection="1">
      <alignment horizontal="center" vertical="center" wrapText="1"/>
      <protection hidden="1"/>
    </xf>
    <xf numFmtId="0" fontId="9" fillId="2" borderId="28"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wrapText="1"/>
      <protection hidden="1"/>
    </xf>
    <xf numFmtId="4" fontId="11" fillId="2" borderId="39" xfId="0" applyNumberFormat="1"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32" xfId="0" applyFont="1" applyFill="1" applyBorder="1" applyAlignment="1" applyProtection="1">
      <alignment horizontal="center" vertical="center" wrapText="1"/>
      <protection hidden="1"/>
    </xf>
    <xf numFmtId="0" fontId="11" fillId="2" borderId="37" xfId="0" applyFont="1" applyFill="1" applyBorder="1" applyAlignment="1" applyProtection="1">
      <alignment horizontal="center" vertical="center" wrapText="1"/>
      <protection hidden="1"/>
    </xf>
    <xf numFmtId="0" fontId="11" fillId="2" borderId="41"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center" vertical="center" wrapText="1"/>
      <protection hidden="1"/>
    </xf>
    <xf numFmtId="0" fontId="11" fillId="2" borderId="42" xfId="0"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42" xfId="0" applyNumberFormat="1" applyFont="1" applyFill="1" applyBorder="1" applyAlignment="1" applyProtection="1">
      <alignment horizontal="center" vertical="center" wrapText="1"/>
      <protection hidden="1"/>
    </xf>
    <xf numFmtId="166" fontId="11" fillId="2" borderId="38" xfId="0" applyNumberFormat="1" applyFont="1" applyFill="1" applyBorder="1" applyAlignment="1" applyProtection="1">
      <alignment horizontal="center" vertical="center" wrapText="1"/>
      <protection hidden="1"/>
    </xf>
    <xf numFmtId="166" fontId="11" fillId="2" borderId="42" xfId="0" applyNumberFormat="1" applyFont="1" applyFill="1" applyBorder="1" applyAlignment="1" applyProtection="1">
      <alignment horizontal="center" vertical="center" wrapText="1"/>
      <protection hidden="1"/>
    </xf>
    <xf numFmtId="0" fontId="18" fillId="4" borderId="69" xfId="0" applyFont="1" applyFill="1" applyBorder="1" applyAlignment="1" applyProtection="1">
      <alignment horizontal="left" vertical="center" wrapText="1"/>
      <protection hidden="1"/>
    </xf>
    <xf numFmtId="0" fontId="18" fillId="4" borderId="27" xfId="0" applyFont="1" applyFill="1" applyBorder="1" applyAlignment="1" applyProtection="1">
      <alignment horizontal="left" vertical="center" wrapText="1"/>
      <protection hidden="1"/>
    </xf>
    <xf numFmtId="0" fontId="18" fillId="4" borderId="28" xfId="0" applyFont="1" applyFill="1" applyBorder="1" applyAlignment="1" applyProtection="1">
      <alignment horizontal="left" vertical="center" wrapText="1"/>
      <protection hidden="1"/>
    </xf>
    <xf numFmtId="4" fontId="6" fillId="4" borderId="69" xfId="0" applyNumberFormat="1" applyFont="1" applyFill="1" applyBorder="1" applyAlignment="1" applyProtection="1">
      <alignment horizontal="left" vertical="center" wrapText="1"/>
      <protection hidden="1"/>
    </xf>
    <xf numFmtId="4" fontId="6" fillId="4" borderId="27" xfId="0" applyNumberFormat="1" applyFont="1" applyFill="1" applyBorder="1" applyAlignment="1" applyProtection="1">
      <alignment horizontal="left" vertical="center" wrapText="1"/>
      <protection hidden="1"/>
    </xf>
    <xf numFmtId="4" fontId="6" fillId="4" borderId="28" xfId="0" applyNumberFormat="1" applyFont="1" applyFill="1" applyBorder="1" applyAlignment="1" applyProtection="1">
      <alignment horizontal="left" vertical="center" wrapText="1"/>
      <protection hidden="1"/>
    </xf>
    <xf numFmtId="0" fontId="21" fillId="3" borderId="74" xfId="0" applyFont="1" applyFill="1" applyBorder="1" applyAlignment="1" applyProtection="1">
      <alignment horizontal="left" vertical="top" wrapText="1"/>
      <protection hidden="1"/>
    </xf>
    <xf numFmtId="0" fontId="21" fillId="3" borderId="75" xfId="0" applyFont="1" applyFill="1" applyBorder="1" applyAlignment="1" applyProtection="1">
      <alignment horizontal="left" vertical="top" wrapText="1"/>
      <protection hidden="1"/>
    </xf>
    <xf numFmtId="0" fontId="21" fillId="3" borderId="62" xfId="0" applyFont="1" applyFill="1" applyBorder="1" applyAlignment="1" applyProtection="1">
      <alignment horizontal="left" vertical="top" wrapText="1"/>
      <protection hidden="1"/>
    </xf>
  </cellXfs>
  <cellStyles count="44">
    <cellStyle name="Hiperlink Visitado" xfId="5" builtinId="9" hidden="1"/>
    <cellStyle name="Hiperlink Visitado" xfId="6" builtinId="9" hidden="1"/>
    <cellStyle name="Hiperlink Visitado" xfId="7" builtinId="9" hidden="1"/>
    <cellStyle name="Hiperlink Visitado" xfId="8" builtinId="9" hidden="1"/>
    <cellStyle name="Hiperlink Visitado" xfId="9" builtinId="9" hidden="1"/>
    <cellStyle name="Hiperlink Visitado" xfId="10" builtinId="9" hidden="1"/>
    <cellStyle name="Hiperlink Visitado" xfId="11" builtinId="9" hidden="1"/>
    <cellStyle name="Hiperlink Visitado" xfId="12" builtinId="9" hidden="1"/>
    <cellStyle name="Hiperlink Visitado" xfId="13" builtinId="9" hidden="1"/>
    <cellStyle name="Hiperlink Visitado" xfId="14" builtinId="9" hidden="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28" builtinId="9" hidden="1"/>
    <cellStyle name="Hiperlink Visitado" xfId="29" builtinId="9" hidden="1"/>
    <cellStyle name="Hiperlink Visitado" xfId="30" builtinId="9" hidden="1"/>
    <cellStyle name="Hiperlink Visitado" xfId="31" builtinId="9" hidden="1"/>
    <cellStyle name="Hiperlink Visitado" xfId="32" builtinId="9" hidden="1"/>
    <cellStyle name="Hiperlink Visitado" xfId="33" builtinId="9" hidden="1"/>
    <cellStyle name="Hiperlink Visitado" xfId="34" builtinId="9" hidden="1"/>
    <cellStyle name="Hiperlink Visitado" xfId="35" builtinId="9" hidden="1"/>
    <cellStyle name="Hiperlink Visitado" xfId="36" builtinId="9" hidden="1"/>
    <cellStyle name="Hiperlink Visitado" xfId="37" builtinId="9" hidden="1"/>
    <cellStyle name="Hiperlink Visitado" xfId="38" builtinId="9" hidden="1"/>
    <cellStyle name="Hiperlink Visitado" xfId="39" builtinId="9" hidden="1"/>
    <cellStyle name="Hiperlink Visitado" xfId="40" builtinId="9" hidden="1"/>
    <cellStyle name="Hiperlink Visitado" xfId="41" builtinId="9" hidden="1"/>
    <cellStyle name="Moeda" xfId="43" builtinId="4"/>
    <cellStyle name="Normal" xfId="0" builtinId="0"/>
    <cellStyle name="Normal 2" xfId="1"/>
    <cellStyle name="Normal 5" xfId="2"/>
    <cellStyle name="planilhas" xfId="3"/>
    <cellStyle name="Vírgula" xfId="42" builtinId="3"/>
    <cellStyle name="Vírgula 2" xfId="4"/>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5"/>
  <sheetViews>
    <sheetView tabSelected="1" topLeftCell="C1" zoomScaleNormal="100" zoomScaleSheetLayoutView="70" workbookViewId="0">
      <selection activeCell="F248" sqref="F248"/>
    </sheetView>
  </sheetViews>
  <sheetFormatPr defaultColWidth="11.42578125" defaultRowHeight="12.75" x14ac:dyDescent="0.2"/>
  <cols>
    <col min="1" max="1" width="4.5703125" style="8" customWidth="1"/>
    <col min="2" max="2" width="6.85546875" style="9" customWidth="1"/>
    <col min="3" max="3" width="71.42578125" style="10" customWidth="1"/>
    <col min="4" max="4" width="9.5703125" style="11" customWidth="1"/>
    <col min="5" max="5" width="7.85546875" style="12" customWidth="1"/>
    <col min="6" max="8" width="11.28515625" style="14" customWidth="1"/>
    <col min="9" max="11" width="11.28515625" style="13" customWidth="1"/>
    <col min="12" max="224" width="11.42578125" style="2"/>
    <col min="225" max="225" width="56.28515625" style="2" customWidth="1"/>
    <col min="226" max="16384" width="11.42578125" style="2"/>
  </cols>
  <sheetData>
    <row r="1" spans="1:11" s="1" customFormat="1" ht="20.100000000000001" customHeight="1" thickBot="1" x14ac:dyDescent="0.25">
      <c r="A1" s="278" t="s">
        <v>0</v>
      </c>
      <c r="B1" s="279"/>
      <c r="C1" s="279"/>
      <c r="D1" s="279"/>
      <c r="E1" s="279"/>
      <c r="F1" s="279"/>
      <c r="G1" s="279"/>
      <c r="H1" s="279"/>
      <c r="I1" s="279"/>
      <c r="J1" s="279"/>
      <c r="K1" s="280"/>
    </row>
    <row r="2" spans="1:11" ht="14.25" customHeight="1" thickBot="1" x14ac:dyDescent="0.3">
      <c r="A2" s="289" t="s">
        <v>23</v>
      </c>
      <c r="B2" s="289"/>
      <c r="C2" s="289"/>
      <c r="D2" s="289"/>
      <c r="E2" s="289"/>
      <c r="F2" s="289"/>
      <c r="G2" s="289"/>
      <c r="H2" s="289"/>
      <c r="I2" s="289"/>
      <c r="J2" s="289"/>
      <c r="K2" s="289"/>
    </row>
    <row r="3" spans="1:11" ht="14.25" customHeight="1" x14ac:dyDescent="0.2">
      <c r="A3" s="290" t="s">
        <v>22</v>
      </c>
      <c r="B3" s="290"/>
      <c r="C3" s="290"/>
      <c r="D3" s="290"/>
      <c r="E3" s="290"/>
      <c r="F3" s="290"/>
      <c r="G3" s="290"/>
      <c r="H3" s="290"/>
      <c r="I3" s="291"/>
      <c r="J3" s="3" t="s">
        <v>2</v>
      </c>
      <c r="K3" s="4">
        <v>0.25</v>
      </c>
    </row>
    <row r="4" spans="1:11" ht="14.25" customHeight="1" thickBot="1" x14ac:dyDescent="0.25">
      <c r="A4" s="290" t="s">
        <v>460</v>
      </c>
      <c r="B4" s="290"/>
      <c r="C4" s="290"/>
      <c r="D4" s="290"/>
      <c r="E4" s="290"/>
      <c r="F4" s="290"/>
      <c r="G4" s="290"/>
      <c r="H4" s="290"/>
      <c r="I4" s="291"/>
      <c r="J4" s="5" t="s">
        <v>3</v>
      </c>
      <c r="K4" s="6">
        <v>1.1266</v>
      </c>
    </row>
    <row r="5" spans="1:11" ht="14.25" customHeight="1" x14ac:dyDescent="0.2">
      <c r="A5" s="290" t="s">
        <v>462</v>
      </c>
      <c r="B5" s="290"/>
      <c r="C5" s="290"/>
      <c r="D5" s="290"/>
      <c r="E5" s="290"/>
      <c r="F5" s="290"/>
      <c r="G5" s="290"/>
      <c r="H5" s="290"/>
      <c r="I5" s="290"/>
      <c r="J5" s="290"/>
      <c r="K5" s="290"/>
    </row>
    <row r="6" spans="1:11" ht="12.75" customHeight="1" x14ac:dyDescent="0.2">
      <c r="A6" s="290" t="s">
        <v>461</v>
      </c>
      <c r="B6" s="290"/>
      <c r="C6" s="290"/>
      <c r="D6" s="290"/>
      <c r="E6" s="290"/>
      <c r="F6" s="290"/>
      <c r="G6" s="290"/>
      <c r="H6" s="290"/>
      <c r="I6" s="290"/>
      <c r="J6" s="290"/>
      <c r="K6" s="290"/>
    </row>
    <row r="7" spans="1:11" ht="13.7" customHeight="1" thickBot="1" x14ac:dyDescent="0.25">
      <c r="A7" s="82"/>
      <c r="B7" s="82"/>
      <c r="C7" s="82"/>
      <c r="D7" s="7"/>
      <c r="E7" s="82"/>
      <c r="F7" s="7"/>
      <c r="G7" s="7"/>
      <c r="H7" s="7"/>
      <c r="I7" s="82"/>
      <c r="J7" s="82"/>
      <c r="K7" s="82"/>
    </row>
    <row r="8" spans="1:11" ht="13.7" customHeight="1" x14ac:dyDescent="0.2">
      <c r="A8" s="297" t="s">
        <v>4</v>
      </c>
      <c r="B8" s="298"/>
      <c r="C8" s="298"/>
      <c r="D8" s="298"/>
      <c r="E8" s="298"/>
      <c r="F8" s="298"/>
      <c r="G8" s="298"/>
      <c r="H8" s="298"/>
      <c r="I8" s="298"/>
      <c r="J8" s="298"/>
      <c r="K8" s="299"/>
    </row>
    <row r="9" spans="1:11" ht="13.7" customHeight="1" x14ac:dyDescent="0.2">
      <c r="A9" s="300" t="s">
        <v>5</v>
      </c>
      <c r="B9" s="301"/>
      <c r="C9" s="281"/>
      <c r="D9" s="282"/>
      <c r="E9" s="282"/>
      <c r="F9" s="282"/>
      <c r="G9" s="283"/>
      <c r="H9" s="15" t="s">
        <v>6</v>
      </c>
      <c r="I9" s="281"/>
      <c r="J9" s="282"/>
      <c r="K9" s="284"/>
    </row>
    <row r="10" spans="1:11" ht="14.25" customHeight="1" thickBot="1" x14ac:dyDescent="0.25">
      <c r="A10" s="303" t="s">
        <v>7</v>
      </c>
      <c r="B10" s="304"/>
      <c r="C10" s="81"/>
      <c r="D10" s="18" t="s">
        <v>9</v>
      </c>
      <c r="E10" s="285"/>
      <c r="F10" s="286"/>
      <c r="G10" s="288"/>
      <c r="H10" s="19" t="s">
        <v>8</v>
      </c>
      <c r="I10" s="285"/>
      <c r="J10" s="286"/>
      <c r="K10" s="287"/>
    </row>
    <row r="11" spans="1:11" s="22" customFormat="1" ht="12" customHeight="1" x14ac:dyDescent="0.2">
      <c r="A11" s="305" t="s">
        <v>12</v>
      </c>
      <c r="B11" s="20"/>
      <c r="C11" s="307" t="s">
        <v>13</v>
      </c>
      <c r="D11" s="309" t="s">
        <v>14</v>
      </c>
      <c r="E11" s="311" t="s">
        <v>15</v>
      </c>
      <c r="F11" s="302" t="s">
        <v>16</v>
      </c>
      <c r="G11" s="302"/>
      <c r="H11" s="21" t="s">
        <v>17</v>
      </c>
      <c r="I11" s="302" t="s">
        <v>18</v>
      </c>
      <c r="J11" s="302"/>
      <c r="K11" s="21" t="s">
        <v>17</v>
      </c>
    </row>
    <row r="12" spans="1:11" s="22" customFormat="1" ht="24" x14ac:dyDescent="0.2">
      <c r="A12" s="306"/>
      <c r="B12" s="23"/>
      <c r="C12" s="308"/>
      <c r="D12" s="310"/>
      <c r="E12" s="312"/>
      <c r="F12" s="83" t="s">
        <v>19</v>
      </c>
      <c r="G12" s="83" t="s">
        <v>20</v>
      </c>
      <c r="H12" s="24" t="s">
        <v>21</v>
      </c>
      <c r="I12" s="83" t="s">
        <v>19</v>
      </c>
      <c r="J12" s="83" t="s">
        <v>20</v>
      </c>
      <c r="K12" s="24" t="s">
        <v>21</v>
      </c>
    </row>
    <row r="13" spans="1:11" x14ac:dyDescent="0.2">
      <c r="A13" s="16" t="s">
        <v>10</v>
      </c>
      <c r="B13" s="17"/>
      <c r="C13" s="292" t="s">
        <v>24</v>
      </c>
      <c r="D13" s="293"/>
      <c r="E13" s="293"/>
      <c r="F13" s="293"/>
      <c r="G13" s="293"/>
      <c r="H13" s="293"/>
      <c r="I13" s="293"/>
      <c r="J13" s="293"/>
      <c r="K13" s="294"/>
    </row>
    <row r="14" spans="1:11" x14ac:dyDescent="0.2">
      <c r="A14" s="30"/>
      <c r="B14" s="57" t="s">
        <v>1</v>
      </c>
      <c r="C14" s="295" t="s">
        <v>36</v>
      </c>
      <c r="D14" s="295"/>
      <c r="E14" s="295"/>
      <c r="F14" s="295"/>
      <c r="G14" s="295"/>
      <c r="H14" s="295"/>
      <c r="I14" s="295"/>
      <c r="J14" s="295"/>
      <c r="K14" s="296"/>
    </row>
    <row r="15" spans="1:11" s="1" customFormat="1" x14ac:dyDescent="0.2">
      <c r="A15" s="55"/>
      <c r="B15" s="56" t="s">
        <v>42</v>
      </c>
      <c r="C15" s="37" t="s">
        <v>25</v>
      </c>
      <c r="D15" s="40"/>
      <c r="E15" s="40"/>
      <c r="F15" s="40"/>
      <c r="G15" s="40"/>
      <c r="H15" s="42"/>
      <c r="I15" s="41"/>
      <c r="J15" s="40"/>
      <c r="K15" s="43"/>
    </row>
    <row r="16" spans="1:11" ht="38.25" x14ac:dyDescent="0.2">
      <c r="A16" s="27"/>
      <c r="B16" s="31" t="s">
        <v>37</v>
      </c>
      <c r="C16" s="32" t="s">
        <v>26</v>
      </c>
      <c r="D16" s="33">
        <v>5</v>
      </c>
      <c r="E16" s="34" t="s">
        <v>27</v>
      </c>
      <c r="F16" s="266"/>
      <c r="G16" s="266"/>
      <c r="H16" s="128">
        <f t="shared" ref="H16" si="0">SUM(F16:G16)*D16</f>
        <v>0</v>
      </c>
      <c r="I16" s="76">
        <f t="shared" ref="I16:J20" si="1">TRUNC(F16*(1+$K$3),2)</f>
        <v>0</v>
      </c>
      <c r="J16" s="76">
        <f t="shared" si="1"/>
        <v>0</v>
      </c>
      <c r="K16" s="129">
        <f t="shared" ref="K16" si="2">SUM(I16:J16)*D16</f>
        <v>0</v>
      </c>
    </row>
    <row r="17" spans="1:13" x14ac:dyDescent="0.2">
      <c r="A17" s="27"/>
      <c r="B17" s="31" t="s">
        <v>38</v>
      </c>
      <c r="C17" s="35" t="s">
        <v>28</v>
      </c>
      <c r="D17" s="33">
        <v>5</v>
      </c>
      <c r="E17" s="34" t="s">
        <v>27</v>
      </c>
      <c r="F17" s="266"/>
      <c r="G17" s="266"/>
      <c r="H17" s="128">
        <f t="shared" ref="H17" si="3">SUM(F17:G17)*D17</f>
        <v>0</v>
      </c>
      <c r="I17" s="76">
        <f t="shared" si="1"/>
        <v>0</v>
      </c>
      <c r="J17" s="76">
        <f t="shared" si="1"/>
        <v>0</v>
      </c>
      <c r="K17" s="129">
        <f t="shared" ref="K17" si="4">SUM(I17:J17)*D17</f>
        <v>0</v>
      </c>
    </row>
    <row r="18" spans="1:13" ht="25.5" x14ac:dyDescent="0.2">
      <c r="A18" s="27"/>
      <c r="B18" s="31" t="s">
        <v>39</v>
      </c>
      <c r="C18" s="35" t="s">
        <v>29</v>
      </c>
      <c r="D18" s="33">
        <v>5</v>
      </c>
      <c r="E18" s="34" t="s">
        <v>27</v>
      </c>
      <c r="F18" s="266"/>
      <c r="G18" s="266"/>
      <c r="H18" s="128">
        <f t="shared" ref="H18" si="5">SUM(F18:G18)*D18</f>
        <v>0</v>
      </c>
      <c r="I18" s="76">
        <f t="shared" si="1"/>
        <v>0</v>
      </c>
      <c r="J18" s="76">
        <f t="shared" si="1"/>
        <v>0</v>
      </c>
      <c r="K18" s="129">
        <f t="shared" ref="K18" si="6">SUM(I18:J18)*D18</f>
        <v>0</v>
      </c>
    </row>
    <row r="19" spans="1:13" ht="25.5" x14ac:dyDescent="0.2">
      <c r="A19" s="27"/>
      <c r="B19" s="31" t="s">
        <v>40</v>
      </c>
      <c r="C19" s="35" t="s">
        <v>30</v>
      </c>
      <c r="D19" s="33">
        <f>D20</f>
        <v>1</v>
      </c>
      <c r="E19" s="34" t="s">
        <v>31</v>
      </c>
      <c r="F19" s="266"/>
      <c r="G19" s="266"/>
      <c r="H19" s="128">
        <f t="shared" ref="H19" si="7">SUM(F19:G19)*D19</f>
        <v>0</v>
      </c>
      <c r="I19" s="76">
        <f t="shared" si="1"/>
        <v>0</v>
      </c>
      <c r="J19" s="76">
        <f t="shared" si="1"/>
        <v>0</v>
      </c>
      <c r="K19" s="129">
        <f t="shared" ref="K19" si="8">SUM(I19:J19)*D19</f>
        <v>0</v>
      </c>
    </row>
    <row r="20" spans="1:13" ht="39" thickBot="1" x14ac:dyDescent="0.25">
      <c r="A20" s="27"/>
      <c r="B20" s="31" t="s">
        <v>41</v>
      </c>
      <c r="C20" s="32" t="s">
        <v>32</v>
      </c>
      <c r="D20" s="33">
        <v>1</v>
      </c>
      <c r="E20" s="34" t="s">
        <v>31</v>
      </c>
      <c r="F20" s="266"/>
      <c r="G20" s="266"/>
      <c r="H20" s="128">
        <f t="shared" ref="H20" si="9">SUM(F20:G20)*D20</f>
        <v>0</v>
      </c>
      <c r="I20" s="76">
        <f t="shared" si="1"/>
        <v>0</v>
      </c>
      <c r="J20" s="76">
        <f t="shared" si="1"/>
        <v>0</v>
      </c>
      <c r="K20" s="129">
        <f t="shared" ref="K20" si="10">SUM(I20:J20)*D20</f>
        <v>0</v>
      </c>
    </row>
    <row r="21" spans="1:13" ht="15.75" thickBot="1" x14ac:dyDescent="0.3">
      <c r="A21" s="60"/>
      <c r="B21" s="61"/>
      <c r="C21" s="62" t="s">
        <v>260</v>
      </c>
      <c r="D21" s="61"/>
      <c r="E21" s="61"/>
      <c r="F21" s="61">
        <f>SUMPRODUCT(F15:F20,D15:D20)</f>
        <v>0</v>
      </c>
      <c r="G21" s="61">
        <f>SUMPRODUCT(G15:G20,D15:D20)</f>
        <v>0</v>
      </c>
      <c r="H21" s="61">
        <f>SUM(H15:H20)</f>
        <v>0</v>
      </c>
      <c r="I21" s="61">
        <f>SUMPRODUCT(I15:I20,D15:D20)</f>
        <v>0</v>
      </c>
      <c r="J21" s="61">
        <f>SUMPRODUCT(J15:J20,D15:D20)</f>
        <v>0</v>
      </c>
      <c r="K21" s="61">
        <f>SUM(K15:K20)</f>
        <v>0</v>
      </c>
      <c r="L21" s="59">
        <f>SUM(F21:G21)</f>
        <v>0</v>
      </c>
      <c r="M21" s="58">
        <f>SUM(I21:J21)</f>
        <v>0</v>
      </c>
    </row>
    <row r="22" spans="1:13" x14ac:dyDescent="0.2">
      <c r="A22" s="26"/>
      <c r="B22" s="36" t="s">
        <v>43</v>
      </c>
      <c r="C22" s="37" t="s">
        <v>33</v>
      </c>
      <c r="D22" s="38"/>
      <c r="E22" s="39"/>
      <c r="F22" s="29"/>
      <c r="G22" s="29"/>
      <c r="H22" s="28"/>
      <c r="I22" s="130"/>
      <c r="J22" s="131"/>
      <c r="K22" s="132"/>
    </row>
    <row r="23" spans="1:13" ht="38.25" x14ac:dyDescent="0.2">
      <c r="A23" s="27"/>
      <c r="B23" s="31" t="s">
        <v>44</v>
      </c>
      <c r="C23" s="32" t="s">
        <v>34</v>
      </c>
      <c r="D23" s="33">
        <v>12</v>
      </c>
      <c r="E23" s="34" t="s">
        <v>27</v>
      </c>
      <c r="F23" s="266"/>
      <c r="G23" s="266"/>
      <c r="H23" s="128">
        <f t="shared" ref="H23" si="11">SUM(F23:G23)*D23</f>
        <v>0</v>
      </c>
      <c r="I23" s="76">
        <f t="shared" ref="I23:J25" si="12">TRUNC(F23*(1+$K$3),2)</f>
        <v>0</v>
      </c>
      <c r="J23" s="76">
        <f t="shared" si="12"/>
        <v>0</v>
      </c>
      <c r="K23" s="129">
        <f t="shared" ref="K23" si="13">SUM(I23:J23)*D23</f>
        <v>0</v>
      </c>
    </row>
    <row r="24" spans="1:13" x14ac:dyDescent="0.2">
      <c r="A24" s="27"/>
      <c r="B24" s="31" t="s">
        <v>45</v>
      </c>
      <c r="C24" s="35" t="s">
        <v>28</v>
      </c>
      <c r="D24" s="33">
        <v>12</v>
      </c>
      <c r="E24" s="34" t="s">
        <v>27</v>
      </c>
      <c r="F24" s="266"/>
      <c r="G24" s="266"/>
      <c r="H24" s="128">
        <f t="shared" ref="H24" si="14">SUM(F24:G24)*D24</f>
        <v>0</v>
      </c>
      <c r="I24" s="76">
        <f t="shared" si="12"/>
        <v>0</v>
      </c>
      <c r="J24" s="76">
        <f t="shared" si="12"/>
        <v>0</v>
      </c>
      <c r="K24" s="129">
        <f t="shared" ref="K24" si="15">SUM(I24:J24)*D24</f>
        <v>0</v>
      </c>
    </row>
    <row r="25" spans="1:13" ht="26.25" thickBot="1" x14ac:dyDescent="0.25">
      <c r="A25" s="27"/>
      <c r="B25" s="31" t="s">
        <v>46</v>
      </c>
      <c r="C25" s="35" t="s">
        <v>35</v>
      </c>
      <c r="D25" s="33">
        <v>12</v>
      </c>
      <c r="E25" s="34" t="s">
        <v>27</v>
      </c>
      <c r="F25" s="266"/>
      <c r="G25" s="266"/>
      <c r="H25" s="128">
        <f t="shared" ref="H25" si="16">SUM(F25:G25)*D25</f>
        <v>0</v>
      </c>
      <c r="I25" s="76">
        <f t="shared" si="12"/>
        <v>0</v>
      </c>
      <c r="J25" s="76">
        <f t="shared" si="12"/>
        <v>0</v>
      </c>
      <c r="K25" s="129">
        <f t="shared" ref="K25" si="17">SUM(I25:J25)*D25</f>
        <v>0</v>
      </c>
    </row>
    <row r="26" spans="1:13" ht="15.75" thickBot="1" x14ac:dyDescent="0.3">
      <c r="A26" s="60"/>
      <c r="B26" s="61"/>
      <c r="C26" s="62" t="s">
        <v>260</v>
      </c>
      <c r="D26" s="61"/>
      <c r="E26" s="61"/>
      <c r="F26" s="61">
        <f>SUMPRODUCT(F22:F25,D22:D25)</f>
        <v>0</v>
      </c>
      <c r="G26" s="61">
        <f>SUMPRODUCT(G22:G25,D22:D25)</f>
        <v>0</v>
      </c>
      <c r="H26" s="61">
        <f>SUM(H22:H25)</f>
        <v>0</v>
      </c>
      <c r="I26" s="61">
        <f>SUMPRODUCT(I22:I25,D22:D25)</f>
        <v>0</v>
      </c>
      <c r="J26" s="61">
        <f>SUMPRODUCT(J22:J25,D22:D25)</f>
        <v>0</v>
      </c>
      <c r="K26" s="61">
        <f>SUM(K22:K25)</f>
        <v>0</v>
      </c>
      <c r="L26" s="59">
        <f>SUM(F26:G26)</f>
        <v>0</v>
      </c>
      <c r="M26" s="58">
        <f>SUM(I26:J26)</f>
        <v>0</v>
      </c>
    </row>
    <row r="27" spans="1:13" x14ac:dyDescent="0.2">
      <c r="A27" s="26"/>
      <c r="B27" s="36" t="s">
        <v>47</v>
      </c>
      <c r="C27" s="37" t="s">
        <v>54</v>
      </c>
      <c r="D27" s="38"/>
      <c r="E27" s="39"/>
      <c r="F27" s="29"/>
      <c r="G27" s="29"/>
      <c r="H27" s="28"/>
      <c r="I27" s="130"/>
      <c r="J27" s="131"/>
      <c r="K27" s="132"/>
    </row>
    <row r="28" spans="1:13" x14ac:dyDescent="0.2">
      <c r="A28" s="26"/>
      <c r="B28" s="36" t="s">
        <v>50</v>
      </c>
      <c r="C28" s="37" t="s">
        <v>48</v>
      </c>
      <c r="D28" s="38"/>
      <c r="E28" s="39"/>
      <c r="F28" s="29"/>
      <c r="G28" s="29"/>
      <c r="H28" s="28"/>
      <c r="I28" s="130"/>
      <c r="J28" s="131"/>
      <c r="K28" s="132"/>
    </row>
    <row r="29" spans="1:13" x14ac:dyDescent="0.2">
      <c r="A29" s="27"/>
      <c r="B29" s="31" t="s">
        <v>125</v>
      </c>
      <c r="C29" s="133" t="s">
        <v>55</v>
      </c>
      <c r="D29" s="33">
        <v>26</v>
      </c>
      <c r="E29" s="34" t="s">
        <v>52</v>
      </c>
      <c r="F29" s="25" t="s">
        <v>56</v>
      </c>
      <c r="G29" s="266"/>
      <c r="H29" s="128">
        <f t="shared" ref="H29" si="18">SUM(F29:G29)*D29</f>
        <v>0</v>
      </c>
      <c r="I29" s="76" t="s">
        <v>56</v>
      </c>
      <c r="J29" s="76">
        <f>TRUNC(G29*(1+$K$3),2)</f>
        <v>0</v>
      </c>
      <c r="K29" s="129">
        <f t="shared" ref="K29" si="19">SUM(I29:J29)*D29</f>
        <v>0</v>
      </c>
    </row>
    <row r="30" spans="1:13" x14ac:dyDescent="0.2">
      <c r="A30" s="27"/>
      <c r="B30" s="31" t="s">
        <v>126</v>
      </c>
      <c r="C30" s="133" t="s">
        <v>51</v>
      </c>
      <c r="D30" s="33">
        <v>8</v>
      </c>
      <c r="E30" s="34" t="s">
        <v>52</v>
      </c>
      <c r="F30" s="266"/>
      <c r="G30" s="266"/>
      <c r="H30" s="128">
        <f t="shared" ref="H30" si="20">SUM(F30:G30)*D30</f>
        <v>0</v>
      </c>
      <c r="I30" s="76">
        <f>TRUNC(F30*(1+$K$3),2)</f>
        <v>0</v>
      </c>
      <c r="J30" s="76">
        <f>TRUNC(G30*(1+$K$3),2)</f>
        <v>0</v>
      </c>
      <c r="K30" s="129">
        <f t="shared" ref="K30" si="21">SUM(I30:J30)*D30</f>
        <v>0</v>
      </c>
    </row>
    <row r="31" spans="1:13" ht="26.25" thickBot="1" x14ac:dyDescent="0.25">
      <c r="A31" s="27"/>
      <c r="B31" s="31" t="s">
        <v>127</v>
      </c>
      <c r="C31" s="134" t="s">
        <v>203</v>
      </c>
      <c r="D31" s="33">
        <v>16</v>
      </c>
      <c r="E31" s="34" t="s">
        <v>52</v>
      </c>
      <c r="F31" s="266"/>
      <c r="G31" s="266"/>
      <c r="H31" s="128">
        <f t="shared" ref="H31" si="22">SUM(F31:G31)*D31</f>
        <v>0</v>
      </c>
      <c r="I31" s="76">
        <f>TRUNC(F31*(1+$K$3),2)</f>
        <v>0</v>
      </c>
      <c r="J31" s="76">
        <f>TRUNC(G31*(1+$K$3),2)</f>
        <v>0</v>
      </c>
      <c r="K31" s="129">
        <f t="shared" ref="K31" si="23">SUM(I31:J31)*D31</f>
        <v>0</v>
      </c>
    </row>
    <row r="32" spans="1:13" ht="15.75" thickBot="1" x14ac:dyDescent="0.3">
      <c r="A32" s="60"/>
      <c r="B32" s="61"/>
      <c r="C32" s="62" t="s">
        <v>260</v>
      </c>
      <c r="D32" s="61"/>
      <c r="E32" s="61"/>
      <c r="F32" s="61">
        <f>SUMPRODUCT(F27:F31,D27:D31)</f>
        <v>0</v>
      </c>
      <c r="G32" s="61">
        <f>SUMPRODUCT(G27:G31,D27:D31)</f>
        <v>0</v>
      </c>
      <c r="H32" s="61">
        <f>SUM(H27:H31)</f>
        <v>0</v>
      </c>
      <c r="I32" s="61">
        <f>SUMPRODUCT(I27:I31,D27:D31)</f>
        <v>0</v>
      </c>
      <c r="J32" s="61">
        <f>SUMPRODUCT(J27:J31,D27:D31)</f>
        <v>0</v>
      </c>
      <c r="K32" s="61">
        <f>SUM(K27:K31)</f>
        <v>0</v>
      </c>
      <c r="L32" s="59">
        <f>SUM(F32:G32)</f>
        <v>0</v>
      </c>
      <c r="M32" s="58">
        <f>SUM(I32:J32)</f>
        <v>0</v>
      </c>
    </row>
    <row r="33" spans="1:14" s="141" customFormat="1" x14ac:dyDescent="0.2">
      <c r="A33" s="135"/>
      <c r="B33" s="36" t="s">
        <v>53</v>
      </c>
      <c r="C33" s="136" t="s">
        <v>237</v>
      </c>
      <c r="D33" s="52"/>
      <c r="E33" s="52"/>
      <c r="F33" s="137"/>
      <c r="G33" s="137"/>
      <c r="H33" s="138"/>
      <c r="I33" s="139"/>
      <c r="J33" s="140"/>
      <c r="K33" s="129"/>
    </row>
    <row r="34" spans="1:14" s="46" customFormat="1" x14ac:dyDescent="0.2">
      <c r="A34" s="45"/>
      <c r="B34" s="142" t="s">
        <v>128</v>
      </c>
      <c r="C34" s="47" t="s">
        <v>212</v>
      </c>
      <c r="D34" s="143">
        <v>70</v>
      </c>
      <c r="E34" s="52" t="s">
        <v>27</v>
      </c>
      <c r="F34" s="25" t="s">
        <v>56</v>
      </c>
      <c r="G34" s="53"/>
      <c r="H34" s="128">
        <f t="shared" ref="H34" si="24">SUM(F34:G34)*D34</f>
        <v>0</v>
      </c>
      <c r="I34" s="25" t="s">
        <v>56</v>
      </c>
      <c r="J34" s="76">
        <f t="shared" ref="J34" si="25">TRUNC(G34*(1+$K$3),2)</f>
        <v>0</v>
      </c>
      <c r="K34" s="129">
        <f t="shared" ref="K34" si="26">SUM(I34:J34)*D34</f>
        <v>0</v>
      </c>
    </row>
    <row r="35" spans="1:14" s="46" customFormat="1" x14ac:dyDescent="0.2">
      <c r="A35" s="45"/>
      <c r="B35" s="142" t="s">
        <v>147</v>
      </c>
      <c r="C35" s="47" t="s">
        <v>213</v>
      </c>
      <c r="D35" s="143">
        <v>40</v>
      </c>
      <c r="E35" s="52" t="s">
        <v>27</v>
      </c>
      <c r="F35" s="53"/>
      <c r="G35" s="53"/>
      <c r="H35" s="128">
        <f t="shared" ref="H35" si="27">SUM(F35:G35)*D35</f>
        <v>0</v>
      </c>
      <c r="I35" s="76">
        <f t="shared" ref="I35" si="28">TRUNC(F35*(1+$K$3),2)</f>
        <v>0</v>
      </c>
      <c r="J35" s="76">
        <f t="shared" ref="J35" si="29">TRUNC(G35*(1+$K$3),2)</f>
        <v>0</v>
      </c>
      <c r="K35" s="129">
        <f t="shared" ref="K35" si="30">SUM(I35:J35)*D35</f>
        <v>0</v>
      </c>
    </row>
    <row r="36" spans="1:14" s="46" customFormat="1" x14ac:dyDescent="0.2">
      <c r="A36" s="45"/>
      <c r="B36" s="142" t="s">
        <v>148</v>
      </c>
      <c r="C36" s="47" t="s">
        <v>204</v>
      </c>
      <c r="D36" s="143">
        <v>4</v>
      </c>
      <c r="E36" s="52" t="s">
        <v>27</v>
      </c>
      <c r="F36" s="53"/>
      <c r="G36" s="53"/>
      <c r="H36" s="128">
        <f t="shared" ref="H36:H40" si="31">SUM(F36:G36)*D36</f>
        <v>0</v>
      </c>
      <c r="I36" s="76">
        <f t="shared" ref="I36:I40" si="32">TRUNC(F36*(1+$K$3),2)</f>
        <v>0</v>
      </c>
      <c r="J36" s="76">
        <f t="shared" ref="J36:J40" si="33">TRUNC(G36*(1+$K$3),2)</f>
        <v>0</v>
      </c>
      <c r="K36" s="129">
        <f t="shared" ref="K36:K40" si="34">SUM(I36:J36)*D36</f>
        <v>0</v>
      </c>
    </row>
    <row r="37" spans="1:14" s="141" customFormat="1" x14ac:dyDescent="0.2">
      <c r="A37" s="45"/>
      <c r="B37" s="142" t="s">
        <v>234</v>
      </c>
      <c r="C37" s="144" t="s">
        <v>82</v>
      </c>
      <c r="D37" s="50">
        <v>6</v>
      </c>
      <c r="E37" s="51" t="s">
        <v>27</v>
      </c>
      <c r="F37" s="120"/>
      <c r="G37" s="120"/>
      <c r="H37" s="128">
        <f t="shared" ref="H37" si="35">SUM(F37:G37)*D37</f>
        <v>0</v>
      </c>
      <c r="I37" s="76">
        <f t="shared" ref="I37" si="36">TRUNC(F37*(1+$K$3),2)</f>
        <v>0</v>
      </c>
      <c r="J37" s="76">
        <f t="shared" ref="J37" si="37">TRUNC(G37*(1+$K$3),2)</f>
        <v>0</v>
      </c>
      <c r="K37" s="129">
        <f t="shared" ref="K37" si="38">SUM(I37:J37)*D37</f>
        <v>0</v>
      </c>
    </row>
    <row r="38" spans="1:14" s="141" customFormat="1" x14ac:dyDescent="0.2">
      <c r="A38" s="45"/>
      <c r="B38" s="142" t="s">
        <v>235</v>
      </c>
      <c r="C38" s="144" t="s">
        <v>205</v>
      </c>
      <c r="D38" s="50">
        <v>1</v>
      </c>
      <c r="E38" s="51" t="s">
        <v>206</v>
      </c>
      <c r="F38" s="120"/>
      <c r="G38" s="120"/>
      <c r="H38" s="128">
        <f t="shared" si="31"/>
        <v>0</v>
      </c>
      <c r="I38" s="76">
        <f t="shared" si="32"/>
        <v>0</v>
      </c>
      <c r="J38" s="76">
        <f t="shared" si="33"/>
        <v>0</v>
      </c>
      <c r="K38" s="129">
        <f t="shared" si="34"/>
        <v>0</v>
      </c>
    </row>
    <row r="39" spans="1:14" s="141" customFormat="1" ht="25.5" x14ac:dyDescent="0.2">
      <c r="A39" s="45"/>
      <c r="B39" s="142" t="s">
        <v>236</v>
      </c>
      <c r="C39" s="54" t="s">
        <v>207</v>
      </c>
      <c r="D39" s="143">
        <v>5</v>
      </c>
      <c r="E39" s="52" t="s">
        <v>27</v>
      </c>
      <c r="F39" s="53"/>
      <c r="G39" s="53"/>
      <c r="H39" s="128">
        <f t="shared" si="31"/>
        <v>0</v>
      </c>
      <c r="I39" s="76">
        <f t="shared" si="32"/>
        <v>0</v>
      </c>
      <c r="J39" s="76">
        <f t="shared" si="33"/>
        <v>0</v>
      </c>
      <c r="K39" s="129">
        <f t="shared" si="34"/>
        <v>0</v>
      </c>
    </row>
    <row r="40" spans="1:14" s="46" customFormat="1" ht="13.5" thickBot="1" x14ac:dyDescent="0.25">
      <c r="A40" s="45"/>
      <c r="B40" s="142" t="s">
        <v>253</v>
      </c>
      <c r="C40" s="47" t="s">
        <v>238</v>
      </c>
      <c r="D40" s="143">
        <v>30</v>
      </c>
      <c r="E40" s="52" t="s">
        <v>27</v>
      </c>
      <c r="F40" s="53"/>
      <c r="G40" s="53"/>
      <c r="H40" s="128">
        <f t="shared" si="31"/>
        <v>0</v>
      </c>
      <c r="I40" s="76">
        <f t="shared" si="32"/>
        <v>0</v>
      </c>
      <c r="J40" s="76">
        <f t="shared" si="33"/>
        <v>0</v>
      </c>
      <c r="K40" s="129">
        <f t="shared" si="34"/>
        <v>0</v>
      </c>
    </row>
    <row r="41" spans="1:14" ht="15.75" thickBot="1" x14ac:dyDescent="0.3">
      <c r="A41" s="60"/>
      <c r="B41" s="61"/>
      <c r="C41" s="62" t="s">
        <v>260</v>
      </c>
      <c r="D41" s="61"/>
      <c r="E41" s="61"/>
      <c r="F41" s="61">
        <f>SUMPRODUCT(F33:F40,D33:D40)</f>
        <v>0</v>
      </c>
      <c r="G41" s="61">
        <f>SUMPRODUCT(G33:G40,D33:D40)</f>
        <v>0</v>
      </c>
      <c r="H41" s="61">
        <f>SUM(H33:H40)</f>
        <v>0</v>
      </c>
      <c r="I41" s="61">
        <f>SUMPRODUCT(I33:I40,D33:D40)</f>
        <v>0</v>
      </c>
      <c r="J41" s="61">
        <f>SUMPRODUCT(J33:J40,D33:D40)</f>
        <v>0</v>
      </c>
      <c r="K41" s="61">
        <f>SUM(K33:K40)</f>
        <v>0</v>
      </c>
      <c r="L41" s="59">
        <f>SUM(F41:G41)</f>
        <v>0</v>
      </c>
      <c r="M41" s="58">
        <f>SUM(I41:J41)</f>
        <v>0</v>
      </c>
    </row>
    <row r="42" spans="1:14" x14ac:dyDescent="0.2">
      <c r="A42" s="26"/>
      <c r="B42" s="36" t="s">
        <v>218</v>
      </c>
      <c r="C42" s="37" t="s">
        <v>57</v>
      </c>
      <c r="D42" s="38"/>
      <c r="E42" s="39"/>
      <c r="F42" s="29"/>
      <c r="G42" s="29"/>
      <c r="H42" s="28"/>
      <c r="I42" s="130"/>
      <c r="J42" s="131"/>
      <c r="K42" s="132"/>
    </row>
    <row r="43" spans="1:14" s="147" customFormat="1" x14ac:dyDescent="0.2">
      <c r="A43" s="44"/>
      <c r="B43" s="142" t="s">
        <v>219</v>
      </c>
      <c r="C43" s="133" t="s">
        <v>208</v>
      </c>
      <c r="D43" s="145">
        <v>22</v>
      </c>
      <c r="E43" s="146" t="s">
        <v>31</v>
      </c>
      <c r="F43" s="266"/>
      <c r="G43" s="266"/>
      <c r="H43" s="128">
        <f>SUM(F43:G43)*D43</f>
        <v>0</v>
      </c>
      <c r="I43" s="76">
        <f t="shared" ref="I43" si="39">TRUNC(F43*(1+$K$3),2)</f>
        <v>0</v>
      </c>
      <c r="J43" s="76">
        <f t="shared" ref="J43" si="40">TRUNC(G43*(1+$K$3),2)</f>
        <v>0</v>
      </c>
      <c r="K43" s="129">
        <f>SUM(I43:J43)*D43</f>
        <v>0</v>
      </c>
      <c r="L43" s="2"/>
      <c r="M43" s="2"/>
      <c r="N43" s="2"/>
    </row>
    <row r="44" spans="1:14" s="147" customFormat="1" x14ac:dyDescent="0.2">
      <c r="A44" s="44"/>
      <c r="B44" s="142" t="s">
        <v>220</v>
      </c>
      <c r="C44" s="133" t="s">
        <v>209</v>
      </c>
      <c r="D44" s="145">
        <v>88</v>
      </c>
      <c r="E44" s="146" t="s">
        <v>31</v>
      </c>
      <c r="F44" s="266"/>
      <c r="G44" s="266"/>
      <c r="H44" s="128">
        <f>SUM(F44:G44)*D44</f>
        <v>0</v>
      </c>
      <c r="I44" s="76">
        <f>TRUNC(F44*(1+$K$3),2)</f>
        <v>0</v>
      </c>
      <c r="J44" s="76">
        <f>TRUNC(G44*(1+$K$3),2)</f>
        <v>0</v>
      </c>
      <c r="K44" s="129">
        <f>SUM(I44:J44)*D44</f>
        <v>0</v>
      </c>
      <c r="L44" s="2"/>
      <c r="M44" s="2"/>
      <c r="N44" s="2"/>
    </row>
    <row r="45" spans="1:14" s="147" customFormat="1" ht="13.5" thickBot="1" x14ac:dyDescent="0.25">
      <c r="A45" s="44"/>
      <c r="B45" s="142" t="s">
        <v>221</v>
      </c>
      <c r="C45" s="133" t="s">
        <v>210</v>
      </c>
      <c r="D45" s="145">
        <v>40</v>
      </c>
      <c r="E45" s="146" t="s">
        <v>31</v>
      </c>
      <c r="F45" s="266"/>
      <c r="G45" s="266"/>
      <c r="H45" s="128">
        <f>SUM(F45:G45)*D45</f>
        <v>0</v>
      </c>
      <c r="I45" s="76">
        <f>TRUNC(F45*(1+$K$3),2)</f>
        <v>0</v>
      </c>
      <c r="J45" s="76">
        <f>TRUNC(G45*(1+$K$3),2)</f>
        <v>0</v>
      </c>
      <c r="K45" s="129">
        <f>SUM(I45:J45)*D45</f>
        <v>0</v>
      </c>
      <c r="L45" s="2"/>
      <c r="M45" s="2"/>
      <c r="N45" s="2"/>
    </row>
    <row r="46" spans="1:14" ht="15.75" thickBot="1" x14ac:dyDescent="0.3">
      <c r="A46" s="60"/>
      <c r="B46" s="61"/>
      <c r="C46" s="62" t="s">
        <v>260</v>
      </c>
      <c r="D46" s="61"/>
      <c r="E46" s="61"/>
      <c r="F46" s="61">
        <f>SUMPRODUCT(F42:F45,D42:D45)</f>
        <v>0</v>
      </c>
      <c r="G46" s="61">
        <f>SUMPRODUCT(G42:G45,D42:D45)</f>
        <v>0</v>
      </c>
      <c r="H46" s="61">
        <f>SUM(H42:H45)</f>
        <v>0</v>
      </c>
      <c r="I46" s="61">
        <f>SUMPRODUCT(I42:I45,D42:D45)</f>
        <v>0</v>
      </c>
      <c r="J46" s="61">
        <f>SUMPRODUCT(J42:J45,D42:D45)</f>
        <v>0</v>
      </c>
      <c r="K46" s="61">
        <f>SUM(K42:K45)</f>
        <v>0</v>
      </c>
      <c r="L46" s="59">
        <f>SUM(F46:G46)</f>
        <v>0</v>
      </c>
      <c r="M46" s="58">
        <f>SUM(I46:J46)</f>
        <v>0</v>
      </c>
    </row>
    <row r="47" spans="1:14" x14ac:dyDescent="0.2">
      <c r="A47" s="26"/>
      <c r="B47" s="36" t="s">
        <v>225</v>
      </c>
      <c r="C47" s="37" t="s">
        <v>214</v>
      </c>
      <c r="D47" s="38"/>
      <c r="E47" s="39"/>
      <c r="F47" s="29"/>
      <c r="G47" s="29"/>
      <c r="H47" s="28"/>
      <c r="I47" s="130"/>
      <c r="J47" s="131"/>
      <c r="K47" s="132"/>
    </row>
    <row r="48" spans="1:14" s="147" customFormat="1" ht="25.5" x14ac:dyDescent="0.2">
      <c r="A48" s="44"/>
      <c r="B48" s="142" t="s">
        <v>226</v>
      </c>
      <c r="C48" s="134" t="s">
        <v>217</v>
      </c>
      <c r="D48" s="145">
        <v>1</v>
      </c>
      <c r="E48" s="146" t="s">
        <v>31</v>
      </c>
      <c r="F48" s="266"/>
      <c r="G48" s="266"/>
      <c r="H48" s="128">
        <f>SUM(F48:G48)*D48</f>
        <v>0</v>
      </c>
      <c r="I48" s="76">
        <f>TRUNC(F48*(1+$K$3),2)</f>
        <v>0</v>
      </c>
      <c r="J48" s="76">
        <f>TRUNC(G48*(1+$K$3),2)</f>
        <v>0</v>
      </c>
      <c r="K48" s="129">
        <f>SUM(I48:J48)*D48</f>
        <v>0</v>
      </c>
      <c r="L48" s="2"/>
      <c r="M48" s="2"/>
      <c r="N48" s="2"/>
    </row>
    <row r="49" spans="1:14" s="147" customFormat="1" ht="23.25" customHeight="1" x14ac:dyDescent="0.2">
      <c r="A49" s="44"/>
      <c r="B49" s="142" t="s">
        <v>227</v>
      </c>
      <c r="C49" s="134" t="s">
        <v>216</v>
      </c>
      <c r="D49" s="145">
        <v>1</v>
      </c>
      <c r="E49" s="146" t="s">
        <v>31</v>
      </c>
      <c r="F49" s="266"/>
      <c r="G49" s="266"/>
      <c r="H49" s="128">
        <f>SUM(F49:G49)*D49</f>
        <v>0</v>
      </c>
      <c r="I49" s="76">
        <f>TRUNC(F49*(1+$K$3),2)</f>
        <v>0</v>
      </c>
      <c r="J49" s="76">
        <f>TRUNC(G49*(1+$K$3),2)</f>
        <v>0</v>
      </c>
      <c r="K49" s="129">
        <f>SUM(I49:J49)*D49</f>
        <v>0</v>
      </c>
      <c r="L49" s="2"/>
      <c r="M49" s="2"/>
      <c r="N49" s="2"/>
    </row>
    <row r="50" spans="1:14" s="147" customFormat="1" ht="23.25" customHeight="1" thickBot="1" x14ac:dyDescent="0.25">
      <c r="A50" s="44"/>
      <c r="B50" s="142" t="s">
        <v>229</v>
      </c>
      <c r="C50" s="134" t="s">
        <v>215</v>
      </c>
      <c r="D50" s="145">
        <v>2</v>
      </c>
      <c r="E50" s="146" t="s">
        <v>31</v>
      </c>
      <c r="F50" s="266"/>
      <c r="G50" s="266"/>
      <c r="H50" s="128">
        <f>SUM(F50:G50)*D50</f>
        <v>0</v>
      </c>
      <c r="I50" s="76">
        <f t="shared" ref="I50" si="41">TRUNC(F50*(1+$K$3),2)</f>
        <v>0</v>
      </c>
      <c r="J50" s="76">
        <f t="shared" ref="J50" si="42">TRUNC(G50*(1+$K$3),2)</f>
        <v>0</v>
      </c>
      <c r="K50" s="129">
        <f>SUM(I50:J50)*D50</f>
        <v>0</v>
      </c>
      <c r="L50" s="2"/>
      <c r="M50" s="2"/>
      <c r="N50" s="2"/>
    </row>
    <row r="51" spans="1:14" ht="15.75" thickBot="1" x14ac:dyDescent="0.3">
      <c r="A51" s="60"/>
      <c r="B51" s="61"/>
      <c r="C51" s="62" t="s">
        <v>260</v>
      </c>
      <c r="D51" s="61"/>
      <c r="E51" s="61"/>
      <c r="F51" s="61">
        <f>SUMPRODUCT(F47:F50,D47:D50)</f>
        <v>0</v>
      </c>
      <c r="G51" s="61">
        <f>SUMPRODUCT(G47:G50,D47:D50)</f>
        <v>0</v>
      </c>
      <c r="H51" s="61">
        <f>SUM(H47:H50)</f>
        <v>0</v>
      </c>
      <c r="I51" s="61">
        <f>SUMPRODUCT(I47:I50,D47:D50)</f>
        <v>0</v>
      </c>
      <c r="J51" s="61">
        <f>SUMPRODUCT(J47:J50,D47:D50)</f>
        <v>0</v>
      </c>
      <c r="K51" s="61">
        <f>SUM(K47:K50)</f>
        <v>0</v>
      </c>
      <c r="L51" s="59">
        <f>SUM(F51:G51)</f>
        <v>0</v>
      </c>
      <c r="M51" s="58">
        <f>SUM(I51:J51)</f>
        <v>0</v>
      </c>
    </row>
    <row r="52" spans="1:14" x14ac:dyDescent="0.2">
      <c r="A52" s="26"/>
      <c r="B52" s="36" t="s">
        <v>228</v>
      </c>
      <c r="C52" s="37" t="s">
        <v>222</v>
      </c>
      <c r="D52" s="38"/>
      <c r="E52" s="39"/>
      <c r="F52" s="29"/>
      <c r="G52" s="29"/>
      <c r="H52" s="28"/>
      <c r="I52" s="130"/>
      <c r="J52" s="131"/>
      <c r="K52" s="132"/>
    </row>
    <row r="53" spans="1:14" s="147" customFormat="1" x14ac:dyDescent="0.2">
      <c r="A53" s="44"/>
      <c r="B53" s="31" t="s">
        <v>231</v>
      </c>
      <c r="C53" s="133" t="s">
        <v>223</v>
      </c>
      <c r="D53" s="145">
        <v>1</v>
      </c>
      <c r="E53" s="146" t="s">
        <v>31</v>
      </c>
      <c r="F53" s="25" t="s">
        <v>56</v>
      </c>
      <c r="G53" s="266"/>
      <c r="H53" s="128">
        <f t="shared" ref="H53:H59" si="43">SUM(F53:G53)*D53</f>
        <v>0</v>
      </c>
      <c r="I53" s="25" t="s">
        <v>56</v>
      </c>
      <c r="J53" s="76">
        <f t="shared" ref="J53" si="44">TRUNC(G53*(1+$K$3),2)</f>
        <v>0</v>
      </c>
      <c r="K53" s="129">
        <f t="shared" ref="K53:K58" si="45">SUM(I53:J53)*D53</f>
        <v>0</v>
      </c>
      <c r="L53" s="2"/>
      <c r="M53" s="2"/>
      <c r="N53" s="2"/>
    </row>
    <row r="54" spans="1:14" s="147" customFormat="1" x14ac:dyDescent="0.2">
      <c r="A54" s="44"/>
      <c r="B54" s="31" t="s">
        <v>232</v>
      </c>
      <c r="C54" s="133" t="s">
        <v>224</v>
      </c>
      <c r="D54" s="145">
        <v>1</v>
      </c>
      <c r="E54" s="146" t="s">
        <v>31</v>
      </c>
      <c r="F54" s="25" t="s">
        <v>56</v>
      </c>
      <c r="G54" s="266"/>
      <c r="H54" s="128">
        <f t="shared" si="43"/>
        <v>0</v>
      </c>
      <c r="I54" s="25" t="s">
        <v>56</v>
      </c>
      <c r="J54" s="76">
        <f t="shared" ref="J54" si="46">TRUNC(G54*(1+$K$3),2)</f>
        <v>0</v>
      </c>
      <c r="K54" s="129">
        <f t="shared" si="45"/>
        <v>0</v>
      </c>
      <c r="L54" s="2"/>
      <c r="M54" s="2"/>
      <c r="N54" s="2"/>
    </row>
    <row r="55" spans="1:14" s="147" customFormat="1" x14ac:dyDescent="0.2">
      <c r="A55" s="44"/>
      <c r="B55" s="31" t="s">
        <v>233</v>
      </c>
      <c r="C55" s="133" t="s">
        <v>230</v>
      </c>
      <c r="D55" s="145">
        <v>1</v>
      </c>
      <c r="E55" s="146" t="s">
        <v>52</v>
      </c>
      <c r="F55" s="266"/>
      <c r="G55" s="266"/>
      <c r="H55" s="128">
        <f t="shared" si="43"/>
        <v>0</v>
      </c>
      <c r="I55" s="76">
        <f>TRUNC(F55*(1+$K$3),2)</f>
        <v>0</v>
      </c>
      <c r="J55" s="76">
        <f t="shared" ref="J55" si="47">TRUNC(G55*(1+$K$3),2)</f>
        <v>0</v>
      </c>
      <c r="K55" s="129">
        <f t="shared" si="45"/>
        <v>0</v>
      </c>
      <c r="L55" s="2"/>
      <c r="M55" s="2"/>
      <c r="N55" s="2"/>
    </row>
    <row r="56" spans="1:14" s="147" customFormat="1" x14ac:dyDescent="0.2">
      <c r="A56" s="44"/>
      <c r="B56" s="31" t="s">
        <v>239</v>
      </c>
      <c r="C56" s="133" t="s">
        <v>243</v>
      </c>
      <c r="D56" s="145">
        <v>1</v>
      </c>
      <c r="E56" s="146" t="s">
        <v>31</v>
      </c>
      <c r="F56" s="266"/>
      <c r="G56" s="266"/>
      <c r="H56" s="128">
        <f t="shared" si="43"/>
        <v>0</v>
      </c>
      <c r="I56" s="76">
        <f>TRUNC(F56*(1+$K$3),2)</f>
        <v>0</v>
      </c>
      <c r="J56" s="76">
        <f t="shared" ref="J56" si="48">TRUNC(G56*(1+$K$3),2)</f>
        <v>0</v>
      </c>
      <c r="K56" s="129">
        <f t="shared" si="45"/>
        <v>0</v>
      </c>
      <c r="L56" s="2"/>
      <c r="M56" s="2"/>
      <c r="N56" s="2"/>
    </row>
    <row r="57" spans="1:14" s="147" customFormat="1" ht="25.5" x14ac:dyDescent="0.2">
      <c r="A57" s="44"/>
      <c r="B57" s="31" t="s">
        <v>240</v>
      </c>
      <c r="C57" s="134" t="s">
        <v>241</v>
      </c>
      <c r="D57" s="145">
        <v>1</v>
      </c>
      <c r="E57" s="146" t="s">
        <v>31</v>
      </c>
      <c r="F57" s="266"/>
      <c r="G57" s="266"/>
      <c r="H57" s="128">
        <f t="shared" si="43"/>
        <v>0</v>
      </c>
      <c r="I57" s="76">
        <f>TRUNC(F57*(1+$K$3),2)</f>
        <v>0</v>
      </c>
      <c r="J57" s="76">
        <f t="shared" ref="J57" si="49">TRUNC(G57*(1+$K$3),2)</f>
        <v>0</v>
      </c>
      <c r="K57" s="129">
        <f t="shared" si="45"/>
        <v>0</v>
      </c>
      <c r="L57" s="2"/>
      <c r="M57" s="2"/>
      <c r="N57" s="2"/>
    </row>
    <row r="58" spans="1:14" s="147" customFormat="1" x14ac:dyDescent="0.2">
      <c r="A58" s="44"/>
      <c r="B58" s="31" t="s">
        <v>242</v>
      </c>
      <c r="C58" s="133" t="s">
        <v>244</v>
      </c>
      <c r="D58" s="145">
        <v>1</v>
      </c>
      <c r="E58" s="146" t="s">
        <v>52</v>
      </c>
      <c r="F58" s="266"/>
      <c r="G58" s="266"/>
      <c r="H58" s="128">
        <f t="shared" si="43"/>
        <v>0</v>
      </c>
      <c r="I58" s="76">
        <f>TRUNC(F58*(1+$K$3),2)</f>
        <v>0</v>
      </c>
      <c r="J58" s="76">
        <f t="shared" ref="J58:J59" si="50">TRUNC(G58*(1+$K$3),2)</f>
        <v>0</v>
      </c>
      <c r="K58" s="129">
        <f t="shared" si="45"/>
        <v>0</v>
      </c>
      <c r="L58" s="2"/>
      <c r="M58" s="2"/>
      <c r="N58" s="2"/>
    </row>
    <row r="59" spans="1:14" s="147" customFormat="1" x14ac:dyDescent="0.2">
      <c r="A59" s="44"/>
      <c r="B59" s="31" t="s">
        <v>245</v>
      </c>
      <c r="C59" s="133" t="s">
        <v>250</v>
      </c>
      <c r="D59" s="143">
        <v>24</v>
      </c>
      <c r="E59" s="52" t="s">
        <v>27</v>
      </c>
      <c r="F59" s="53"/>
      <c r="G59" s="53"/>
      <c r="H59" s="128">
        <f t="shared" si="43"/>
        <v>0</v>
      </c>
      <c r="I59" s="76">
        <f t="shared" ref="I59" si="51">TRUNC(F59*(1+$K$3),2)</f>
        <v>0</v>
      </c>
      <c r="J59" s="76">
        <f t="shared" si="50"/>
        <v>0</v>
      </c>
      <c r="K59" s="129">
        <f t="shared" ref="K59" si="52">SUM(I59:J59)*D59</f>
        <v>0</v>
      </c>
      <c r="L59" s="2"/>
      <c r="M59" s="2"/>
      <c r="N59" s="2"/>
    </row>
    <row r="60" spans="1:14" s="147" customFormat="1" x14ac:dyDescent="0.2">
      <c r="A60" s="44"/>
      <c r="B60" s="31" t="s">
        <v>246</v>
      </c>
      <c r="C60" s="133" t="s">
        <v>247</v>
      </c>
      <c r="D60" s="145">
        <v>2.5</v>
      </c>
      <c r="E60" s="52" t="s">
        <v>27</v>
      </c>
      <c r="F60" s="266"/>
      <c r="G60" s="266"/>
      <c r="H60" s="128">
        <f>SUM(F60:G60)*D60</f>
        <v>0</v>
      </c>
      <c r="I60" s="76">
        <f>TRUNC(F60*(1+$K$3),2)</f>
        <v>0</v>
      </c>
      <c r="J60" s="76">
        <f t="shared" ref="J60" si="53">TRUNC(G60*(1+$K$3),2)</f>
        <v>0</v>
      </c>
      <c r="K60" s="129">
        <f>SUM(I60:J60)*D60</f>
        <v>0</v>
      </c>
      <c r="L60" s="2"/>
      <c r="M60" s="2"/>
      <c r="N60" s="2"/>
    </row>
    <row r="61" spans="1:14" s="147" customFormat="1" x14ac:dyDescent="0.2">
      <c r="A61" s="44"/>
      <c r="B61" s="31" t="s">
        <v>251</v>
      </c>
      <c r="C61" s="133" t="s">
        <v>248</v>
      </c>
      <c r="D61" s="145">
        <v>5</v>
      </c>
      <c r="E61" s="52" t="s">
        <v>27</v>
      </c>
      <c r="F61" s="266"/>
      <c r="G61" s="266"/>
      <c r="H61" s="128">
        <f>SUM(F61:G61)*D61</f>
        <v>0</v>
      </c>
      <c r="I61" s="76">
        <f>TRUNC(F61*(1+$K$3),2)</f>
        <v>0</v>
      </c>
      <c r="J61" s="76">
        <f t="shared" ref="J61" si="54">TRUNC(G61*(1+$K$3),2)</f>
        <v>0</v>
      </c>
      <c r="K61" s="129">
        <f>SUM(I61:J61)*D61</f>
        <v>0</v>
      </c>
      <c r="L61" s="2"/>
      <c r="M61" s="2"/>
      <c r="N61" s="2"/>
    </row>
    <row r="62" spans="1:14" s="147" customFormat="1" ht="13.5" thickBot="1" x14ac:dyDescent="0.25">
      <c r="A62" s="44"/>
      <c r="B62" s="31" t="s">
        <v>252</v>
      </c>
      <c r="C62" s="133" t="s">
        <v>249</v>
      </c>
      <c r="D62" s="145">
        <v>5</v>
      </c>
      <c r="E62" s="52" t="s">
        <v>27</v>
      </c>
      <c r="F62" s="266"/>
      <c r="G62" s="266"/>
      <c r="H62" s="128">
        <f>SUM(F62:G62)*D62</f>
        <v>0</v>
      </c>
      <c r="I62" s="76">
        <f>TRUNC(F62*(1+$K$3),2)</f>
        <v>0</v>
      </c>
      <c r="J62" s="76">
        <f t="shared" ref="J62" si="55">TRUNC(G62*(1+$K$3),2)</f>
        <v>0</v>
      </c>
      <c r="K62" s="129">
        <f>SUM(I62:J62)*D62</f>
        <v>0</v>
      </c>
      <c r="L62" s="2"/>
      <c r="M62" s="2"/>
      <c r="N62" s="2"/>
    </row>
    <row r="63" spans="1:14" ht="15.75" thickBot="1" x14ac:dyDescent="0.3">
      <c r="A63" s="60"/>
      <c r="B63" s="61"/>
      <c r="C63" s="62" t="s">
        <v>260</v>
      </c>
      <c r="D63" s="61"/>
      <c r="E63" s="61"/>
      <c r="F63" s="61">
        <f>SUMPRODUCT(F52:F62,D52:D62)</f>
        <v>0</v>
      </c>
      <c r="G63" s="61">
        <f>SUMPRODUCT(G52:G62,D52:D62)</f>
        <v>0</v>
      </c>
      <c r="H63" s="61">
        <f>SUM(H52:H62)</f>
        <v>0</v>
      </c>
      <c r="I63" s="61">
        <f>SUMPRODUCT(I52:I62,D52:D62)</f>
        <v>0</v>
      </c>
      <c r="J63" s="61">
        <f>SUMPRODUCT(J52:J62,D52:D62)</f>
        <v>0</v>
      </c>
      <c r="K63" s="61">
        <f>SUM(K52:K62)</f>
        <v>0</v>
      </c>
      <c r="L63" s="59">
        <f>SUM(F63:G63)</f>
        <v>0</v>
      </c>
      <c r="M63" s="58">
        <f>SUM(I63:J63)</f>
        <v>0</v>
      </c>
    </row>
    <row r="64" spans="1:14" x14ac:dyDescent="0.2">
      <c r="A64" s="26"/>
      <c r="B64" s="36" t="s">
        <v>129</v>
      </c>
      <c r="C64" s="37" t="s">
        <v>123</v>
      </c>
      <c r="D64" s="38"/>
      <c r="E64" s="39"/>
      <c r="F64" s="29"/>
      <c r="G64" s="29"/>
      <c r="H64" s="28"/>
      <c r="I64" s="130"/>
      <c r="J64" s="131"/>
      <c r="K64" s="132"/>
    </row>
    <row r="65" spans="1:14" ht="13.5" customHeight="1" thickBot="1" x14ac:dyDescent="0.25">
      <c r="A65" s="27"/>
      <c r="B65" s="31" t="s">
        <v>130</v>
      </c>
      <c r="C65" s="134" t="s">
        <v>124</v>
      </c>
      <c r="D65" s="33">
        <v>50</v>
      </c>
      <c r="E65" s="34" t="s">
        <v>31</v>
      </c>
      <c r="F65" s="266"/>
      <c r="G65" s="266"/>
      <c r="H65" s="128">
        <f t="shared" ref="H65" si="56">SUM(F65:G65)*D65</f>
        <v>0</v>
      </c>
      <c r="I65" s="76">
        <f>TRUNC(F65*(1+$K$3),2)</f>
        <v>0</v>
      </c>
      <c r="J65" s="76">
        <f>TRUNC(G65*(1+$K$3),2)</f>
        <v>0</v>
      </c>
      <c r="K65" s="129">
        <f t="shared" ref="K65" si="57">SUM(I65:J65)*D65</f>
        <v>0</v>
      </c>
    </row>
    <row r="66" spans="1:14" ht="15.75" thickBot="1" x14ac:dyDescent="0.3">
      <c r="A66" s="60"/>
      <c r="B66" s="61"/>
      <c r="C66" s="62" t="s">
        <v>260</v>
      </c>
      <c r="D66" s="61"/>
      <c r="E66" s="61"/>
      <c r="F66" s="61">
        <f>SUMPRODUCT(F64:F65,D64:D65)</f>
        <v>0</v>
      </c>
      <c r="G66" s="61">
        <f>SUMPRODUCT(G64:G65,D64:D65)</f>
        <v>0</v>
      </c>
      <c r="H66" s="61">
        <f>SUM(H64:H65)</f>
        <v>0</v>
      </c>
      <c r="I66" s="61">
        <f>SUMPRODUCT(I64:I65,D64:D65)</f>
        <v>0</v>
      </c>
      <c r="J66" s="61">
        <f>SUMPRODUCT(J64:J65,D64:D65)</f>
        <v>0</v>
      </c>
      <c r="K66" s="61">
        <f>SUM(K64:K65)</f>
        <v>0</v>
      </c>
      <c r="L66" s="59">
        <f>SUM(F66:G66)</f>
        <v>0</v>
      </c>
      <c r="M66" s="58">
        <f>SUM(I66:J66)</f>
        <v>0</v>
      </c>
    </row>
    <row r="67" spans="1:14" s="147" customFormat="1" x14ac:dyDescent="0.2">
      <c r="A67" s="44"/>
      <c r="B67" s="36" t="s">
        <v>131</v>
      </c>
      <c r="C67" s="37" t="s">
        <v>134</v>
      </c>
      <c r="D67" s="148"/>
      <c r="E67" s="149"/>
      <c r="F67" s="150"/>
      <c r="G67" s="150"/>
      <c r="H67" s="151"/>
      <c r="I67" s="152"/>
      <c r="K67" s="153"/>
    </row>
    <row r="68" spans="1:14" s="147" customFormat="1" ht="22.5" customHeight="1" x14ac:dyDescent="0.2">
      <c r="A68" s="44"/>
      <c r="B68" s="154" t="s">
        <v>132</v>
      </c>
      <c r="C68" s="134" t="s">
        <v>79</v>
      </c>
      <c r="D68" s="143">
        <v>32.5</v>
      </c>
      <c r="E68" s="155" t="s">
        <v>27</v>
      </c>
      <c r="F68" s="266"/>
      <c r="G68" s="266"/>
      <c r="H68" s="128">
        <f t="shared" ref="H68:H71" si="58">SUM(F68:G68)*D68</f>
        <v>0</v>
      </c>
      <c r="I68" s="76">
        <f>TRUNC(F68*(1+$K$3),2)</f>
        <v>0</v>
      </c>
      <c r="J68" s="76">
        <f>TRUNC(G68*(1+$K$3),2)</f>
        <v>0</v>
      </c>
      <c r="K68" s="129">
        <f t="shared" ref="K68:K71" si="59">SUM(I68:J68)*D68</f>
        <v>0</v>
      </c>
      <c r="L68" s="2"/>
      <c r="M68" s="2"/>
      <c r="N68" s="2"/>
    </row>
    <row r="69" spans="1:14" s="147" customFormat="1" x14ac:dyDescent="0.2">
      <c r="A69" s="44"/>
      <c r="B69" s="154" t="s">
        <v>133</v>
      </c>
      <c r="C69" s="133" t="s">
        <v>80</v>
      </c>
      <c r="D69" s="145">
        <v>5</v>
      </c>
      <c r="E69" s="146" t="s">
        <v>31</v>
      </c>
      <c r="F69" s="266"/>
      <c r="G69" s="266"/>
      <c r="H69" s="128">
        <f t="shared" si="58"/>
        <v>0</v>
      </c>
      <c r="I69" s="76">
        <f t="shared" ref="I69:I71" si="60">TRUNC(F69*(1+$K$3),2)</f>
        <v>0</v>
      </c>
      <c r="J69" s="76">
        <f t="shared" ref="J69:J71" si="61">TRUNC(G69*(1+$K$3),2)</f>
        <v>0</v>
      </c>
      <c r="K69" s="129">
        <f t="shared" si="59"/>
        <v>0</v>
      </c>
      <c r="L69" s="2"/>
      <c r="M69" s="2"/>
      <c r="N69" s="2"/>
    </row>
    <row r="70" spans="1:14" s="147" customFormat="1" ht="38.25" x14ac:dyDescent="0.2">
      <c r="A70" s="44"/>
      <c r="B70" s="154" t="s">
        <v>149</v>
      </c>
      <c r="C70" s="134" t="s">
        <v>81</v>
      </c>
      <c r="D70" s="145">
        <v>32.5</v>
      </c>
      <c r="E70" s="146" t="s">
        <v>27</v>
      </c>
      <c r="F70" s="266"/>
      <c r="G70" s="266"/>
      <c r="H70" s="128">
        <f t="shared" si="58"/>
        <v>0</v>
      </c>
      <c r="I70" s="76">
        <f t="shared" si="60"/>
        <v>0</v>
      </c>
      <c r="J70" s="76">
        <f t="shared" si="61"/>
        <v>0</v>
      </c>
      <c r="K70" s="129">
        <f t="shared" si="59"/>
        <v>0</v>
      </c>
      <c r="L70" s="2"/>
      <c r="M70" s="2"/>
      <c r="N70" s="2"/>
    </row>
    <row r="71" spans="1:14" s="147" customFormat="1" ht="13.5" thickBot="1" x14ac:dyDescent="0.25">
      <c r="A71" s="44"/>
      <c r="B71" s="154" t="s">
        <v>150</v>
      </c>
      <c r="C71" s="133" t="s">
        <v>82</v>
      </c>
      <c r="D71" s="145">
        <v>32.5</v>
      </c>
      <c r="E71" s="146" t="s">
        <v>27</v>
      </c>
      <c r="F71" s="266"/>
      <c r="G71" s="266"/>
      <c r="H71" s="128">
        <f t="shared" si="58"/>
        <v>0</v>
      </c>
      <c r="I71" s="76">
        <f t="shared" si="60"/>
        <v>0</v>
      </c>
      <c r="J71" s="76">
        <f t="shared" si="61"/>
        <v>0</v>
      </c>
      <c r="K71" s="129">
        <f t="shared" si="59"/>
        <v>0</v>
      </c>
      <c r="L71" s="2"/>
      <c r="M71" s="2"/>
      <c r="N71" s="2"/>
    </row>
    <row r="72" spans="1:14" ht="15.75" thickBot="1" x14ac:dyDescent="0.3">
      <c r="A72" s="60"/>
      <c r="B72" s="61"/>
      <c r="C72" s="62" t="s">
        <v>260</v>
      </c>
      <c r="D72" s="61"/>
      <c r="E72" s="61"/>
      <c r="F72" s="61">
        <f>SUMPRODUCT(F67:F71,D67:D71)</f>
        <v>0</v>
      </c>
      <c r="G72" s="61">
        <f>SUMPRODUCT(G67:G71,D67:D71)</f>
        <v>0</v>
      </c>
      <c r="H72" s="61">
        <f>SUM(H67:H71)</f>
        <v>0</v>
      </c>
      <c r="I72" s="61">
        <f>SUMPRODUCT(I67:I71,D67:D71)</f>
        <v>0</v>
      </c>
      <c r="J72" s="61">
        <f>SUMPRODUCT(J67:J71,D67:D71)</f>
        <v>0</v>
      </c>
      <c r="K72" s="61">
        <f>SUM(K67:K71)</f>
        <v>0</v>
      </c>
      <c r="L72" s="59">
        <f>SUM(F72:G72)</f>
        <v>0</v>
      </c>
      <c r="M72" s="58">
        <f>SUM(I72:J72)</f>
        <v>0</v>
      </c>
    </row>
    <row r="73" spans="1:14" s="147" customFormat="1" x14ac:dyDescent="0.2">
      <c r="A73" s="44"/>
      <c r="B73" s="156">
        <v>6</v>
      </c>
      <c r="C73" s="37" t="s">
        <v>58</v>
      </c>
      <c r="D73" s="145"/>
      <c r="E73" s="157"/>
      <c r="F73" s="158"/>
      <c r="G73" s="158"/>
      <c r="H73" s="151"/>
      <c r="I73" s="159"/>
      <c r="J73" s="160"/>
      <c r="K73" s="153"/>
    </row>
    <row r="74" spans="1:14" s="147" customFormat="1" x14ac:dyDescent="0.2">
      <c r="A74" s="44"/>
      <c r="B74" s="142" t="s">
        <v>151</v>
      </c>
      <c r="C74" s="133" t="s">
        <v>59</v>
      </c>
      <c r="D74" s="145"/>
      <c r="E74" s="146"/>
      <c r="F74" s="25"/>
      <c r="G74" s="25"/>
      <c r="H74" s="128"/>
      <c r="I74" s="76"/>
      <c r="J74" s="76"/>
      <c r="K74" s="129"/>
      <c r="L74" s="2"/>
      <c r="M74" s="2"/>
      <c r="N74" s="2"/>
    </row>
    <row r="75" spans="1:14" s="147" customFormat="1" x14ac:dyDescent="0.2">
      <c r="A75" s="44"/>
      <c r="B75" s="142" t="s">
        <v>152</v>
      </c>
      <c r="C75" s="133" t="s">
        <v>60</v>
      </c>
      <c r="D75" s="145">
        <v>3</v>
      </c>
      <c r="E75" s="146" t="s">
        <v>31</v>
      </c>
      <c r="F75" s="266"/>
      <c r="G75" s="266"/>
      <c r="H75" s="128">
        <f t="shared" ref="H75:H79" si="62">SUM(F75:G75)*D75</f>
        <v>0</v>
      </c>
      <c r="I75" s="76">
        <f>TRUNC(F75*(1+$K$3),2)</f>
        <v>0</v>
      </c>
      <c r="J75" s="76">
        <f>TRUNC(G75*(1+$K$3),2)</f>
        <v>0</v>
      </c>
      <c r="K75" s="129">
        <f t="shared" ref="K75:K79" si="63">SUM(I75:J75)*D75</f>
        <v>0</v>
      </c>
      <c r="L75" s="2"/>
      <c r="M75" s="2"/>
      <c r="N75" s="2"/>
    </row>
    <row r="76" spans="1:14" s="147" customFormat="1" x14ac:dyDescent="0.2">
      <c r="A76" s="44"/>
      <c r="B76" s="142" t="s">
        <v>153</v>
      </c>
      <c r="C76" s="133" t="s">
        <v>61</v>
      </c>
      <c r="D76" s="145"/>
      <c r="E76" s="146"/>
      <c r="F76" s="25"/>
      <c r="G76" s="25"/>
      <c r="H76" s="128"/>
      <c r="I76" s="76"/>
      <c r="J76" s="76"/>
      <c r="K76" s="129"/>
      <c r="L76" s="2"/>
      <c r="M76" s="2"/>
      <c r="N76" s="2"/>
    </row>
    <row r="77" spans="1:14" s="147" customFormat="1" x14ac:dyDescent="0.2">
      <c r="A77" s="44"/>
      <c r="B77" s="142" t="s">
        <v>154</v>
      </c>
      <c r="C77" s="133" t="s">
        <v>62</v>
      </c>
      <c r="D77" s="145">
        <v>1</v>
      </c>
      <c r="E77" s="146" t="s">
        <v>31</v>
      </c>
      <c r="F77" s="266"/>
      <c r="G77" s="266"/>
      <c r="H77" s="128">
        <f t="shared" si="62"/>
        <v>0</v>
      </c>
      <c r="I77" s="76">
        <f t="shared" ref="I77:J79" si="64">TRUNC(F77*(1+$K$3),2)</f>
        <v>0</v>
      </c>
      <c r="J77" s="76">
        <f t="shared" si="64"/>
        <v>0</v>
      </c>
      <c r="K77" s="129">
        <f t="shared" si="63"/>
        <v>0</v>
      </c>
      <c r="L77" s="2"/>
      <c r="M77" s="2"/>
      <c r="N77" s="2"/>
    </row>
    <row r="78" spans="1:14" s="147" customFormat="1" x14ac:dyDescent="0.2">
      <c r="A78" s="44"/>
      <c r="B78" s="142" t="s">
        <v>155</v>
      </c>
      <c r="C78" s="133" t="s">
        <v>63</v>
      </c>
      <c r="D78" s="145">
        <v>1</v>
      </c>
      <c r="E78" s="146" t="s">
        <v>31</v>
      </c>
      <c r="F78" s="266"/>
      <c r="G78" s="266"/>
      <c r="H78" s="128">
        <f t="shared" si="62"/>
        <v>0</v>
      </c>
      <c r="I78" s="76">
        <f t="shared" si="64"/>
        <v>0</v>
      </c>
      <c r="J78" s="76">
        <f t="shared" si="64"/>
        <v>0</v>
      </c>
      <c r="K78" s="129">
        <f t="shared" si="63"/>
        <v>0</v>
      </c>
      <c r="L78" s="2"/>
      <c r="M78" s="2"/>
      <c r="N78" s="2"/>
    </row>
    <row r="79" spans="1:14" s="147" customFormat="1" x14ac:dyDescent="0.2">
      <c r="A79" s="44"/>
      <c r="B79" s="142" t="s">
        <v>156</v>
      </c>
      <c r="C79" s="133" t="s">
        <v>64</v>
      </c>
      <c r="D79" s="145">
        <v>1</v>
      </c>
      <c r="E79" s="146" t="s">
        <v>31</v>
      </c>
      <c r="F79" s="266"/>
      <c r="G79" s="266"/>
      <c r="H79" s="128">
        <f t="shared" si="62"/>
        <v>0</v>
      </c>
      <c r="I79" s="76">
        <f t="shared" si="64"/>
        <v>0</v>
      </c>
      <c r="J79" s="76">
        <f t="shared" si="64"/>
        <v>0</v>
      </c>
      <c r="K79" s="129">
        <f t="shared" si="63"/>
        <v>0</v>
      </c>
      <c r="L79" s="2"/>
      <c r="M79" s="2"/>
      <c r="N79" s="2"/>
    </row>
    <row r="80" spans="1:14" s="147" customFormat="1" x14ac:dyDescent="0.2">
      <c r="A80" s="44"/>
      <c r="B80" s="142" t="s">
        <v>157</v>
      </c>
      <c r="C80" s="133" t="s">
        <v>65</v>
      </c>
      <c r="D80" s="145"/>
      <c r="E80" s="146"/>
      <c r="F80" s="25"/>
      <c r="G80" s="25"/>
      <c r="H80" s="128"/>
      <c r="I80" s="76"/>
      <c r="J80" s="76"/>
      <c r="K80" s="129"/>
      <c r="L80" s="2"/>
      <c r="M80" s="2"/>
      <c r="N80" s="2"/>
    </row>
    <row r="81" spans="1:14" s="147" customFormat="1" x14ac:dyDescent="0.2">
      <c r="A81" s="44"/>
      <c r="B81" s="142" t="s">
        <v>158</v>
      </c>
      <c r="C81" s="133" t="s">
        <v>66</v>
      </c>
      <c r="D81" s="145">
        <v>1</v>
      </c>
      <c r="E81" s="146" t="s">
        <v>31</v>
      </c>
      <c r="F81" s="266"/>
      <c r="G81" s="266"/>
      <c r="H81" s="128">
        <f t="shared" ref="H81:H86" si="65">SUM(F81:G81)*D81</f>
        <v>0</v>
      </c>
      <c r="I81" s="76">
        <f t="shared" ref="I81:J86" si="66">TRUNC(F81*(1+$K$3),2)</f>
        <v>0</v>
      </c>
      <c r="J81" s="76">
        <f t="shared" si="66"/>
        <v>0</v>
      </c>
      <c r="K81" s="129">
        <f t="shared" ref="K81:K86" si="67">SUM(I81:J81)*D81</f>
        <v>0</v>
      </c>
      <c r="L81" s="2"/>
      <c r="M81" s="2"/>
      <c r="N81" s="2"/>
    </row>
    <row r="82" spans="1:14" s="147" customFormat="1" x14ac:dyDescent="0.2">
      <c r="A82" s="44"/>
      <c r="B82" s="142" t="s">
        <v>159</v>
      </c>
      <c r="C82" s="133" t="s">
        <v>67</v>
      </c>
      <c r="D82" s="145">
        <v>1</v>
      </c>
      <c r="E82" s="146" t="s">
        <v>31</v>
      </c>
      <c r="F82" s="266"/>
      <c r="G82" s="266"/>
      <c r="H82" s="128">
        <f t="shared" si="65"/>
        <v>0</v>
      </c>
      <c r="I82" s="76">
        <f t="shared" si="66"/>
        <v>0</v>
      </c>
      <c r="J82" s="76">
        <f t="shared" si="66"/>
        <v>0</v>
      </c>
      <c r="K82" s="129">
        <f t="shared" si="67"/>
        <v>0</v>
      </c>
      <c r="L82" s="2"/>
      <c r="M82" s="2"/>
      <c r="N82" s="2"/>
    </row>
    <row r="83" spans="1:14" s="147" customFormat="1" x14ac:dyDescent="0.2">
      <c r="A83" s="44"/>
      <c r="B83" s="142" t="s">
        <v>160</v>
      </c>
      <c r="C83" s="133" t="s">
        <v>68</v>
      </c>
      <c r="D83" s="145">
        <v>1</v>
      </c>
      <c r="E83" s="146" t="s">
        <v>31</v>
      </c>
      <c r="F83" s="266"/>
      <c r="G83" s="266"/>
      <c r="H83" s="128">
        <f t="shared" si="65"/>
        <v>0</v>
      </c>
      <c r="I83" s="76">
        <f t="shared" si="66"/>
        <v>0</v>
      </c>
      <c r="J83" s="76">
        <f t="shared" si="66"/>
        <v>0</v>
      </c>
      <c r="K83" s="129">
        <f t="shared" si="67"/>
        <v>0</v>
      </c>
      <c r="L83" s="2"/>
      <c r="M83" s="2"/>
      <c r="N83" s="2"/>
    </row>
    <row r="84" spans="1:14" s="147" customFormat="1" x14ac:dyDescent="0.2">
      <c r="A84" s="44"/>
      <c r="B84" s="142" t="s">
        <v>161</v>
      </c>
      <c r="C84" s="133" t="s">
        <v>69</v>
      </c>
      <c r="D84" s="145">
        <v>1</v>
      </c>
      <c r="E84" s="146" t="s">
        <v>31</v>
      </c>
      <c r="F84" s="266"/>
      <c r="G84" s="266"/>
      <c r="H84" s="128">
        <f t="shared" si="65"/>
        <v>0</v>
      </c>
      <c r="I84" s="76">
        <f t="shared" si="66"/>
        <v>0</v>
      </c>
      <c r="J84" s="76">
        <f t="shared" si="66"/>
        <v>0</v>
      </c>
      <c r="K84" s="129">
        <f t="shared" si="67"/>
        <v>0</v>
      </c>
      <c r="L84" s="2"/>
      <c r="M84" s="2"/>
      <c r="N84" s="2"/>
    </row>
    <row r="85" spans="1:14" s="147" customFormat="1" x14ac:dyDescent="0.2">
      <c r="A85" s="44"/>
      <c r="B85" s="142" t="s">
        <v>162</v>
      </c>
      <c r="C85" s="133" t="s">
        <v>70</v>
      </c>
      <c r="D85" s="145">
        <v>1</v>
      </c>
      <c r="E85" s="146" t="s">
        <v>31</v>
      </c>
      <c r="F85" s="266"/>
      <c r="G85" s="266"/>
      <c r="H85" s="128">
        <f t="shared" si="65"/>
        <v>0</v>
      </c>
      <c r="I85" s="76">
        <f t="shared" si="66"/>
        <v>0</v>
      </c>
      <c r="J85" s="76">
        <f t="shared" si="66"/>
        <v>0</v>
      </c>
      <c r="K85" s="129">
        <f t="shared" si="67"/>
        <v>0</v>
      </c>
      <c r="L85" s="2"/>
      <c r="M85" s="2"/>
      <c r="N85" s="2"/>
    </row>
    <row r="86" spans="1:14" s="147" customFormat="1" x14ac:dyDescent="0.2">
      <c r="A86" s="44"/>
      <c r="B86" s="142" t="s">
        <v>163</v>
      </c>
      <c r="C86" s="133" t="s">
        <v>71</v>
      </c>
      <c r="D86" s="145">
        <v>1</v>
      </c>
      <c r="E86" s="146" t="s">
        <v>31</v>
      </c>
      <c r="F86" s="266"/>
      <c r="G86" s="266"/>
      <c r="H86" s="128">
        <f t="shared" si="65"/>
        <v>0</v>
      </c>
      <c r="I86" s="76">
        <f t="shared" si="66"/>
        <v>0</v>
      </c>
      <c r="J86" s="76">
        <f t="shared" si="66"/>
        <v>0</v>
      </c>
      <c r="K86" s="129">
        <f t="shared" si="67"/>
        <v>0</v>
      </c>
      <c r="L86" s="2"/>
      <c r="M86" s="2"/>
      <c r="N86" s="2"/>
    </row>
    <row r="87" spans="1:14" s="147" customFormat="1" x14ac:dyDescent="0.2">
      <c r="A87" s="44"/>
      <c r="B87" s="142" t="s">
        <v>164</v>
      </c>
      <c r="C87" s="133" t="s">
        <v>72</v>
      </c>
      <c r="D87" s="145"/>
      <c r="E87" s="146"/>
      <c r="F87" s="25"/>
      <c r="G87" s="25"/>
      <c r="H87" s="128"/>
      <c r="I87" s="76"/>
      <c r="J87" s="76"/>
      <c r="K87" s="129"/>
      <c r="L87" s="2"/>
      <c r="M87" s="2"/>
      <c r="N87" s="2"/>
    </row>
    <row r="88" spans="1:14" s="147" customFormat="1" x14ac:dyDescent="0.2">
      <c r="A88" s="44"/>
      <c r="B88" s="142" t="s">
        <v>165</v>
      </c>
      <c r="C88" s="133" t="s">
        <v>73</v>
      </c>
      <c r="D88" s="145">
        <v>1</v>
      </c>
      <c r="E88" s="146" t="s">
        <v>31</v>
      </c>
      <c r="F88" s="266"/>
      <c r="G88" s="266"/>
      <c r="H88" s="128">
        <f t="shared" ref="H88:H89" si="68">SUM(F88:G88)*D88</f>
        <v>0</v>
      </c>
      <c r="I88" s="76">
        <f>TRUNC(F88*(1+$K$3),2)</f>
        <v>0</v>
      </c>
      <c r="J88" s="76">
        <f>TRUNC(G88*(1+$K$3),2)</f>
        <v>0</v>
      </c>
      <c r="K88" s="129">
        <f t="shared" ref="K88:K89" si="69">SUM(I88:J88)*D88</f>
        <v>0</v>
      </c>
      <c r="L88" s="2"/>
      <c r="M88" s="2"/>
      <c r="N88" s="2"/>
    </row>
    <row r="89" spans="1:14" s="147" customFormat="1" x14ac:dyDescent="0.2">
      <c r="A89" s="44"/>
      <c r="B89" s="142" t="s">
        <v>166</v>
      </c>
      <c r="C89" s="133" t="s">
        <v>74</v>
      </c>
      <c r="D89" s="145">
        <v>1</v>
      </c>
      <c r="E89" s="146" t="s">
        <v>31</v>
      </c>
      <c r="F89" s="266"/>
      <c r="G89" s="266"/>
      <c r="H89" s="128">
        <f t="shared" si="68"/>
        <v>0</v>
      </c>
      <c r="I89" s="76">
        <f>TRUNC(F89*(1+$K$3),2)</f>
        <v>0</v>
      </c>
      <c r="J89" s="76">
        <f>TRUNC(G89*(1+$K$3),2)</f>
        <v>0</v>
      </c>
      <c r="K89" s="129">
        <f t="shared" si="69"/>
        <v>0</v>
      </c>
      <c r="L89" s="2"/>
      <c r="M89" s="2"/>
      <c r="N89" s="2"/>
    </row>
    <row r="90" spans="1:14" s="147" customFormat="1" x14ac:dyDescent="0.2">
      <c r="A90" s="44"/>
      <c r="B90" s="142" t="s">
        <v>167</v>
      </c>
      <c r="C90" s="133" t="s">
        <v>75</v>
      </c>
      <c r="D90" s="145"/>
      <c r="E90" s="146"/>
      <c r="F90" s="25"/>
      <c r="G90" s="25"/>
      <c r="H90" s="128"/>
      <c r="I90" s="76"/>
      <c r="J90" s="76"/>
      <c r="K90" s="129"/>
      <c r="L90" s="2"/>
      <c r="M90" s="2"/>
      <c r="N90" s="2"/>
    </row>
    <row r="91" spans="1:14" s="147" customFormat="1" x14ac:dyDescent="0.2">
      <c r="A91" s="44"/>
      <c r="B91" s="142" t="s">
        <v>168</v>
      </c>
      <c r="C91" s="133" t="s">
        <v>76</v>
      </c>
      <c r="D91" s="145">
        <v>10</v>
      </c>
      <c r="E91" s="146" t="s">
        <v>31</v>
      </c>
      <c r="F91" s="266"/>
      <c r="G91" s="266"/>
      <c r="H91" s="128">
        <f t="shared" ref="H91:H93" si="70">SUM(F91:G91)*D91</f>
        <v>0</v>
      </c>
      <c r="I91" s="76">
        <f t="shared" ref="I91:J93" si="71">TRUNC(F91*(1+$K$3),2)</f>
        <v>0</v>
      </c>
      <c r="J91" s="76">
        <f t="shared" si="71"/>
        <v>0</v>
      </c>
      <c r="K91" s="129">
        <f t="shared" ref="K91:K93" si="72">SUM(I91:J91)*D91</f>
        <v>0</v>
      </c>
      <c r="L91" s="2"/>
      <c r="M91" s="2"/>
      <c r="N91" s="2"/>
    </row>
    <row r="92" spans="1:14" s="147" customFormat="1" x14ac:dyDescent="0.2">
      <c r="A92" s="44"/>
      <c r="B92" s="142" t="s">
        <v>169</v>
      </c>
      <c r="C92" s="133" t="s">
        <v>77</v>
      </c>
      <c r="D92" s="145">
        <v>16</v>
      </c>
      <c r="E92" s="146" t="s">
        <v>52</v>
      </c>
      <c r="F92" s="266"/>
      <c r="G92" s="266"/>
      <c r="H92" s="128">
        <f t="shared" si="70"/>
        <v>0</v>
      </c>
      <c r="I92" s="76">
        <f t="shared" si="71"/>
        <v>0</v>
      </c>
      <c r="J92" s="76">
        <f t="shared" si="71"/>
        <v>0</v>
      </c>
      <c r="K92" s="129">
        <f t="shared" si="72"/>
        <v>0</v>
      </c>
      <c r="L92" s="2"/>
      <c r="M92" s="2"/>
      <c r="N92" s="2"/>
    </row>
    <row r="93" spans="1:14" s="147" customFormat="1" ht="13.5" thickBot="1" x14ac:dyDescent="0.25">
      <c r="A93" s="44"/>
      <c r="B93" s="142" t="s">
        <v>170</v>
      </c>
      <c r="C93" s="133" t="s">
        <v>78</v>
      </c>
      <c r="D93" s="145">
        <v>16</v>
      </c>
      <c r="E93" s="146" t="s">
        <v>31</v>
      </c>
      <c r="F93" s="266"/>
      <c r="G93" s="266"/>
      <c r="H93" s="128">
        <f t="shared" si="70"/>
        <v>0</v>
      </c>
      <c r="I93" s="76">
        <f t="shared" si="71"/>
        <v>0</v>
      </c>
      <c r="J93" s="76">
        <f t="shared" si="71"/>
        <v>0</v>
      </c>
      <c r="K93" s="129">
        <f t="shared" si="72"/>
        <v>0</v>
      </c>
      <c r="L93" s="2"/>
      <c r="M93" s="2"/>
      <c r="N93" s="2"/>
    </row>
    <row r="94" spans="1:14" ht="15.75" thickBot="1" x14ac:dyDescent="0.3">
      <c r="A94" s="60"/>
      <c r="B94" s="61"/>
      <c r="C94" s="62" t="s">
        <v>260</v>
      </c>
      <c r="D94" s="61"/>
      <c r="E94" s="61"/>
      <c r="F94" s="61">
        <f>SUMPRODUCT(F73:F93,D73:D93)</f>
        <v>0</v>
      </c>
      <c r="G94" s="61">
        <f>SUMPRODUCT(G73:G93,D73:D93)</f>
        <v>0</v>
      </c>
      <c r="H94" s="61">
        <f>SUM(H73:H93)</f>
        <v>0</v>
      </c>
      <c r="I94" s="61">
        <f>SUMPRODUCT(I73:I93,D73:D93)</f>
        <v>0</v>
      </c>
      <c r="J94" s="61">
        <f>SUMPRODUCT(J73:J93,D73:D93)</f>
        <v>0</v>
      </c>
      <c r="K94" s="61">
        <f>SUM(K73:K93)</f>
        <v>0</v>
      </c>
      <c r="L94" s="59">
        <f>SUM(F94:G94)</f>
        <v>0</v>
      </c>
      <c r="M94" s="58">
        <f>SUM(I94:J94)</f>
        <v>0</v>
      </c>
    </row>
    <row r="95" spans="1:14" s="141" customFormat="1" x14ac:dyDescent="0.2">
      <c r="A95" s="135"/>
      <c r="B95" s="161">
        <v>7</v>
      </c>
      <c r="C95" s="162" t="s">
        <v>49</v>
      </c>
      <c r="D95" s="163"/>
      <c r="E95" s="52"/>
      <c r="F95" s="164"/>
      <c r="G95" s="164"/>
      <c r="H95" s="138"/>
      <c r="I95" s="139"/>
      <c r="J95" s="140"/>
      <c r="K95" s="153"/>
    </row>
    <row r="96" spans="1:14" s="147" customFormat="1" ht="25.5" x14ac:dyDescent="0.2">
      <c r="A96" s="44"/>
      <c r="B96" s="142" t="s">
        <v>135</v>
      </c>
      <c r="C96" s="49" t="s">
        <v>121</v>
      </c>
      <c r="D96" s="143">
        <v>1</v>
      </c>
      <c r="E96" s="155" t="s">
        <v>31</v>
      </c>
      <c r="F96" s="266"/>
      <c r="G96" s="266"/>
      <c r="H96" s="128">
        <f t="shared" ref="H96:H97" si="73">SUM(F96:G96)*D96</f>
        <v>0</v>
      </c>
      <c r="I96" s="76">
        <f>TRUNC(F96*(1+$K$3),2)</f>
        <v>0</v>
      </c>
      <c r="J96" s="76">
        <f>TRUNC(G96*(1+$K$3),2)</f>
        <v>0</v>
      </c>
      <c r="K96" s="129">
        <f t="shared" ref="K96:K97" si="74">SUM(I96:J96)*D96</f>
        <v>0</v>
      </c>
      <c r="L96" s="2"/>
      <c r="M96" s="2"/>
      <c r="N96" s="2"/>
    </row>
    <row r="97" spans="1:14" ht="13.5" thickBot="1" x14ac:dyDescent="0.25">
      <c r="A97" s="44"/>
      <c r="B97" s="142" t="s">
        <v>171</v>
      </c>
      <c r="C97" s="10" t="s">
        <v>122</v>
      </c>
      <c r="D97" s="145">
        <v>1</v>
      </c>
      <c r="E97" s="146" t="s">
        <v>31</v>
      </c>
      <c r="F97" s="266"/>
      <c r="G97" s="266"/>
      <c r="H97" s="128">
        <f t="shared" si="73"/>
        <v>0</v>
      </c>
      <c r="I97" s="76">
        <f>TRUNC(F97*(1+$K$3),2)</f>
        <v>0</v>
      </c>
      <c r="J97" s="76">
        <f>TRUNC(G97*(1+$K$3),2)</f>
        <v>0</v>
      </c>
      <c r="K97" s="129">
        <f t="shared" si="74"/>
        <v>0</v>
      </c>
    </row>
    <row r="98" spans="1:14" ht="15.75" thickBot="1" x14ac:dyDescent="0.3">
      <c r="A98" s="60"/>
      <c r="B98" s="61"/>
      <c r="C98" s="62" t="s">
        <v>260</v>
      </c>
      <c r="D98" s="61"/>
      <c r="E98" s="61"/>
      <c r="F98" s="61">
        <f>SUMPRODUCT(F95:F97,D95:D97)</f>
        <v>0</v>
      </c>
      <c r="G98" s="61">
        <f>SUMPRODUCT(G95:G97,D95:D97)</f>
        <v>0</v>
      </c>
      <c r="H98" s="61">
        <f>SUM(H95:H97)</f>
        <v>0</v>
      </c>
      <c r="I98" s="61">
        <f>SUMPRODUCT(I95:I97,D95:D97)</f>
        <v>0</v>
      </c>
      <c r="J98" s="61">
        <f>SUMPRODUCT(J95:J97,D95:D97)</f>
        <v>0</v>
      </c>
      <c r="K98" s="61">
        <f>SUM(K95:K97)</f>
        <v>0</v>
      </c>
      <c r="L98" s="59">
        <f>SUM(F98:G98)</f>
        <v>0</v>
      </c>
      <c r="M98" s="58">
        <f>SUM(I98:J98)</f>
        <v>0</v>
      </c>
    </row>
    <row r="99" spans="1:14" s="141" customFormat="1" x14ac:dyDescent="0.2">
      <c r="A99" s="135"/>
      <c r="B99" s="161">
        <v>8</v>
      </c>
      <c r="C99" s="162" t="s">
        <v>83</v>
      </c>
      <c r="D99" s="163"/>
      <c r="E99" s="52"/>
      <c r="F99" s="164"/>
      <c r="G99" s="164"/>
      <c r="H99" s="138"/>
      <c r="I99" s="139"/>
      <c r="J99" s="140"/>
      <c r="K99" s="153"/>
    </row>
    <row r="100" spans="1:14" s="168" customFormat="1" x14ac:dyDescent="0.2">
      <c r="A100" s="44"/>
      <c r="B100" s="165" t="s">
        <v>136</v>
      </c>
      <c r="C100" s="47" t="s">
        <v>84</v>
      </c>
      <c r="D100" s="47"/>
      <c r="E100" s="52"/>
      <c r="F100" s="25"/>
      <c r="G100" s="25"/>
      <c r="H100" s="128"/>
      <c r="I100" s="76"/>
      <c r="J100" s="76"/>
      <c r="K100" s="129"/>
      <c r="L100" s="59"/>
      <c r="M100" s="166"/>
      <c r="N100" s="167"/>
    </row>
    <row r="101" spans="1:14" s="168" customFormat="1" x14ac:dyDescent="0.2">
      <c r="A101" s="44"/>
      <c r="B101" s="165" t="s">
        <v>172</v>
      </c>
      <c r="C101" s="47" t="s">
        <v>85</v>
      </c>
      <c r="D101" s="52">
        <v>9</v>
      </c>
      <c r="E101" s="52" t="s">
        <v>31</v>
      </c>
      <c r="F101" s="266"/>
      <c r="G101" s="266"/>
      <c r="H101" s="128">
        <f t="shared" ref="H101:H106" si="75">SUM(F101:G101)*D101</f>
        <v>0</v>
      </c>
      <c r="I101" s="76">
        <f t="shared" ref="I101:I106" si="76">TRUNC(F101*(1+$K$3),2)</f>
        <v>0</v>
      </c>
      <c r="J101" s="76">
        <f t="shared" ref="J101:J106" si="77">TRUNC(G101*(1+$K$3),2)</f>
        <v>0</v>
      </c>
      <c r="K101" s="129">
        <f t="shared" ref="K101:K106" si="78">SUM(I101:J101)*D101</f>
        <v>0</v>
      </c>
      <c r="L101" s="59"/>
      <c r="M101" s="166"/>
      <c r="N101" s="167"/>
    </row>
    <row r="102" spans="1:14" s="168" customFormat="1" x14ac:dyDescent="0.2">
      <c r="A102" s="44"/>
      <c r="B102" s="165" t="s">
        <v>173</v>
      </c>
      <c r="C102" s="47" t="s">
        <v>86</v>
      </c>
      <c r="D102" s="52">
        <v>1</v>
      </c>
      <c r="E102" s="52" t="s">
        <v>31</v>
      </c>
      <c r="F102" s="266"/>
      <c r="G102" s="266"/>
      <c r="H102" s="128">
        <f t="shared" si="75"/>
        <v>0</v>
      </c>
      <c r="I102" s="76">
        <f t="shared" si="76"/>
        <v>0</v>
      </c>
      <c r="J102" s="76">
        <f t="shared" si="77"/>
        <v>0</v>
      </c>
      <c r="K102" s="129">
        <f t="shared" si="78"/>
        <v>0</v>
      </c>
      <c r="L102" s="59"/>
      <c r="M102" s="166"/>
      <c r="N102" s="167"/>
    </row>
    <row r="103" spans="1:14" s="168" customFormat="1" x14ac:dyDescent="0.2">
      <c r="A103" s="44"/>
      <c r="B103" s="165" t="s">
        <v>174</v>
      </c>
      <c r="C103" s="47" t="s">
        <v>87</v>
      </c>
      <c r="D103" s="52">
        <v>1</v>
      </c>
      <c r="E103" s="52" t="s">
        <v>31</v>
      </c>
      <c r="F103" s="266"/>
      <c r="G103" s="266"/>
      <c r="H103" s="128">
        <f t="shared" si="75"/>
        <v>0</v>
      </c>
      <c r="I103" s="76">
        <f t="shared" si="76"/>
        <v>0</v>
      </c>
      <c r="J103" s="76">
        <f t="shared" si="77"/>
        <v>0</v>
      </c>
      <c r="K103" s="129">
        <f t="shared" si="78"/>
        <v>0</v>
      </c>
      <c r="L103" s="59"/>
      <c r="M103" s="166"/>
      <c r="N103" s="167"/>
    </row>
    <row r="104" spans="1:14" s="168" customFormat="1" x14ac:dyDescent="0.2">
      <c r="A104" s="44"/>
      <c r="B104" s="165" t="s">
        <v>175</v>
      </c>
      <c r="C104" s="47" t="s">
        <v>88</v>
      </c>
      <c r="D104" s="52">
        <v>3</v>
      </c>
      <c r="E104" s="52" t="s">
        <v>31</v>
      </c>
      <c r="F104" s="266"/>
      <c r="G104" s="266"/>
      <c r="H104" s="128">
        <f t="shared" si="75"/>
        <v>0</v>
      </c>
      <c r="I104" s="76">
        <f t="shared" si="76"/>
        <v>0</v>
      </c>
      <c r="J104" s="76">
        <f t="shared" si="77"/>
        <v>0</v>
      </c>
      <c r="K104" s="129">
        <f t="shared" si="78"/>
        <v>0</v>
      </c>
      <c r="L104" s="59"/>
      <c r="M104" s="166"/>
      <c r="N104" s="167"/>
    </row>
    <row r="105" spans="1:14" s="168" customFormat="1" x14ac:dyDescent="0.2">
      <c r="A105" s="44"/>
      <c r="B105" s="165" t="s">
        <v>176</v>
      </c>
      <c r="C105" s="47" t="s">
        <v>89</v>
      </c>
      <c r="D105" s="52">
        <v>1</v>
      </c>
      <c r="E105" s="52" t="s">
        <v>31</v>
      </c>
      <c r="F105" s="266"/>
      <c r="G105" s="266"/>
      <c r="H105" s="128">
        <f t="shared" si="75"/>
        <v>0</v>
      </c>
      <c r="I105" s="76">
        <f t="shared" si="76"/>
        <v>0</v>
      </c>
      <c r="J105" s="76">
        <f t="shared" si="77"/>
        <v>0</v>
      </c>
      <c r="K105" s="129">
        <f t="shared" si="78"/>
        <v>0</v>
      </c>
      <c r="L105" s="59"/>
      <c r="M105" s="166"/>
      <c r="N105" s="167"/>
    </row>
    <row r="106" spans="1:14" s="168" customFormat="1" x14ac:dyDescent="0.2">
      <c r="A106" s="44"/>
      <c r="B106" s="165" t="s">
        <v>177</v>
      </c>
      <c r="C106" s="47" t="s">
        <v>90</v>
      </c>
      <c r="D106" s="52">
        <v>1</v>
      </c>
      <c r="E106" s="52" t="s">
        <v>31</v>
      </c>
      <c r="F106" s="266"/>
      <c r="G106" s="266"/>
      <c r="H106" s="128">
        <f t="shared" si="75"/>
        <v>0</v>
      </c>
      <c r="I106" s="76">
        <f t="shared" si="76"/>
        <v>0</v>
      </c>
      <c r="J106" s="76">
        <f t="shared" si="77"/>
        <v>0</v>
      </c>
      <c r="K106" s="129">
        <f t="shared" si="78"/>
        <v>0</v>
      </c>
      <c r="L106" s="59"/>
      <c r="M106" s="166"/>
      <c r="N106" s="167"/>
    </row>
    <row r="107" spans="1:14" s="168" customFormat="1" ht="38.25" x14ac:dyDescent="0.2">
      <c r="A107" s="44"/>
      <c r="B107" s="165" t="s">
        <v>137</v>
      </c>
      <c r="C107" s="47" t="s">
        <v>91</v>
      </c>
      <c r="D107" s="48"/>
      <c r="E107" s="48"/>
      <c r="F107" s="25"/>
      <c r="G107" s="25"/>
      <c r="H107" s="128"/>
      <c r="I107" s="76"/>
      <c r="J107" s="76"/>
      <c r="K107" s="129"/>
      <c r="L107" s="59"/>
      <c r="M107" s="166"/>
      <c r="N107" s="167"/>
    </row>
    <row r="108" spans="1:14" s="168" customFormat="1" x14ac:dyDescent="0.2">
      <c r="A108" s="44"/>
      <c r="B108" s="165" t="s">
        <v>178</v>
      </c>
      <c r="C108" s="47" t="s">
        <v>92</v>
      </c>
      <c r="D108" s="52">
        <v>1</v>
      </c>
      <c r="E108" s="52" t="s">
        <v>31</v>
      </c>
      <c r="F108" s="266"/>
      <c r="G108" s="266"/>
      <c r="H108" s="128">
        <f t="shared" ref="H108:H116" si="79">SUM(F108:G108)*D108</f>
        <v>0</v>
      </c>
      <c r="I108" s="76">
        <f t="shared" ref="I108:I116" si="80">TRUNC(F108*(1+$K$3),2)</f>
        <v>0</v>
      </c>
      <c r="J108" s="76">
        <f t="shared" ref="J108:J116" si="81">TRUNC(G108*(1+$K$3),2)</f>
        <v>0</v>
      </c>
      <c r="K108" s="129">
        <f t="shared" ref="K108:K116" si="82">SUM(I108:J108)*D108</f>
        <v>0</v>
      </c>
      <c r="L108" s="59"/>
      <c r="M108" s="166"/>
      <c r="N108" s="167"/>
    </row>
    <row r="109" spans="1:14" s="168" customFormat="1" x14ac:dyDescent="0.2">
      <c r="A109" s="44"/>
      <c r="B109" s="165" t="s">
        <v>179</v>
      </c>
      <c r="C109" s="47" t="s">
        <v>93</v>
      </c>
      <c r="D109" s="52">
        <v>1</v>
      </c>
      <c r="E109" s="52" t="s">
        <v>31</v>
      </c>
      <c r="F109" s="266"/>
      <c r="G109" s="266"/>
      <c r="H109" s="128">
        <f t="shared" si="79"/>
        <v>0</v>
      </c>
      <c r="I109" s="76">
        <f t="shared" si="80"/>
        <v>0</v>
      </c>
      <c r="J109" s="76">
        <f t="shared" si="81"/>
        <v>0</v>
      </c>
      <c r="K109" s="129">
        <f t="shared" si="82"/>
        <v>0</v>
      </c>
      <c r="L109" s="59"/>
      <c r="M109" s="166"/>
      <c r="N109" s="167"/>
    </row>
    <row r="110" spans="1:14" s="168" customFormat="1" x14ac:dyDescent="0.2">
      <c r="A110" s="44"/>
      <c r="B110" s="165" t="s">
        <v>180</v>
      </c>
      <c r="C110" s="47" t="s">
        <v>94</v>
      </c>
      <c r="D110" s="52">
        <v>1</v>
      </c>
      <c r="E110" s="52" t="s">
        <v>31</v>
      </c>
      <c r="F110" s="266"/>
      <c r="G110" s="266"/>
      <c r="H110" s="128">
        <f t="shared" si="79"/>
        <v>0</v>
      </c>
      <c r="I110" s="76">
        <f t="shared" si="80"/>
        <v>0</v>
      </c>
      <c r="J110" s="76">
        <f t="shared" si="81"/>
        <v>0</v>
      </c>
      <c r="K110" s="129">
        <f t="shared" si="82"/>
        <v>0</v>
      </c>
      <c r="L110" s="59"/>
      <c r="M110" s="166"/>
      <c r="N110" s="167"/>
    </row>
    <row r="111" spans="1:14" s="168" customFormat="1" x14ac:dyDescent="0.2">
      <c r="A111" s="44"/>
      <c r="B111" s="165" t="s">
        <v>181</v>
      </c>
      <c r="C111" s="47" t="s">
        <v>95</v>
      </c>
      <c r="D111" s="52">
        <v>1</v>
      </c>
      <c r="E111" s="52" t="s">
        <v>31</v>
      </c>
      <c r="F111" s="266"/>
      <c r="G111" s="266"/>
      <c r="H111" s="128">
        <f t="shared" si="79"/>
        <v>0</v>
      </c>
      <c r="I111" s="76">
        <f t="shared" si="80"/>
        <v>0</v>
      </c>
      <c r="J111" s="76">
        <f t="shared" si="81"/>
        <v>0</v>
      </c>
      <c r="K111" s="129">
        <f t="shared" si="82"/>
        <v>0</v>
      </c>
      <c r="L111" s="59"/>
      <c r="M111" s="166"/>
      <c r="N111" s="167"/>
    </row>
    <row r="112" spans="1:14" s="168" customFormat="1" x14ac:dyDescent="0.2">
      <c r="A112" s="44"/>
      <c r="B112" s="165" t="s">
        <v>182</v>
      </c>
      <c r="C112" s="47" t="s">
        <v>96</v>
      </c>
      <c r="D112" s="52">
        <v>1</v>
      </c>
      <c r="E112" s="52" t="s">
        <v>31</v>
      </c>
      <c r="F112" s="266"/>
      <c r="G112" s="266"/>
      <c r="H112" s="128">
        <f t="shared" si="79"/>
        <v>0</v>
      </c>
      <c r="I112" s="76">
        <f t="shared" si="80"/>
        <v>0</v>
      </c>
      <c r="J112" s="76">
        <f t="shared" si="81"/>
        <v>0</v>
      </c>
      <c r="K112" s="129">
        <f t="shared" si="82"/>
        <v>0</v>
      </c>
      <c r="L112" s="59"/>
      <c r="M112" s="166"/>
      <c r="N112" s="167"/>
    </row>
    <row r="113" spans="1:14" s="168" customFormat="1" x14ac:dyDescent="0.2">
      <c r="A113" s="44"/>
      <c r="B113" s="165" t="s">
        <v>183</v>
      </c>
      <c r="C113" s="47" t="s">
        <v>97</v>
      </c>
      <c r="D113" s="52">
        <v>2</v>
      </c>
      <c r="E113" s="52" t="s">
        <v>31</v>
      </c>
      <c r="F113" s="266"/>
      <c r="G113" s="266"/>
      <c r="H113" s="128">
        <f t="shared" si="79"/>
        <v>0</v>
      </c>
      <c r="I113" s="76">
        <f t="shared" si="80"/>
        <v>0</v>
      </c>
      <c r="J113" s="76">
        <f t="shared" si="81"/>
        <v>0</v>
      </c>
      <c r="K113" s="129">
        <f t="shared" si="82"/>
        <v>0</v>
      </c>
      <c r="L113" s="59"/>
      <c r="M113" s="166"/>
      <c r="N113" s="167"/>
    </row>
    <row r="114" spans="1:14" s="168" customFormat="1" x14ac:dyDescent="0.2">
      <c r="A114" s="44"/>
      <c r="B114" s="165" t="s">
        <v>184</v>
      </c>
      <c r="C114" s="47" t="s">
        <v>98</v>
      </c>
      <c r="D114" s="52">
        <v>1</v>
      </c>
      <c r="E114" s="52" t="s">
        <v>31</v>
      </c>
      <c r="F114" s="266"/>
      <c r="G114" s="266"/>
      <c r="H114" s="128">
        <f t="shared" si="79"/>
        <v>0</v>
      </c>
      <c r="I114" s="76">
        <f t="shared" si="80"/>
        <v>0</v>
      </c>
      <c r="J114" s="76">
        <f t="shared" si="81"/>
        <v>0</v>
      </c>
      <c r="K114" s="129">
        <f t="shared" si="82"/>
        <v>0</v>
      </c>
      <c r="L114" s="59"/>
      <c r="M114" s="166"/>
      <c r="N114" s="167"/>
    </row>
    <row r="115" spans="1:14" s="168" customFormat="1" x14ac:dyDescent="0.2">
      <c r="A115" s="44"/>
      <c r="B115" s="165" t="s">
        <v>185</v>
      </c>
      <c r="C115" s="47" t="s">
        <v>99</v>
      </c>
      <c r="D115" s="52">
        <v>1</v>
      </c>
      <c r="E115" s="52" t="s">
        <v>31</v>
      </c>
      <c r="F115" s="266"/>
      <c r="G115" s="266"/>
      <c r="H115" s="128">
        <f t="shared" si="79"/>
        <v>0</v>
      </c>
      <c r="I115" s="76">
        <f t="shared" si="80"/>
        <v>0</v>
      </c>
      <c r="J115" s="76">
        <f t="shared" si="81"/>
        <v>0</v>
      </c>
      <c r="K115" s="129">
        <f t="shared" si="82"/>
        <v>0</v>
      </c>
      <c r="L115" s="59"/>
      <c r="M115" s="166"/>
      <c r="N115" s="167"/>
    </row>
    <row r="116" spans="1:14" s="168" customFormat="1" x14ac:dyDescent="0.2">
      <c r="A116" s="44"/>
      <c r="B116" s="165" t="s">
        <v>186</v>
      </c>
      <c r="C116" s="47" t="s">
        <v>100</v>
      </c>
      <c r="D116" s="52">
        <v>1</v>
      </c>
      <c r="E116" s="52" t="s">
        <v>31</v>
      </c>
      <c r="F116" s="266"/>
      <c r="G116" s="266"/>
      <c r="H116" s="128">
        <f t="shared" si="79"/>
        <v>0</v>
      </c>
      <c r="I116" s="76">
        <f t="shared" si="80"/>
        <v>0</v>
      </c>
      <c r="J116" s="76">
        <f t="shared" si="81"/>
        <v>0</v>
      </c>
      <c r="K116" s="129">
        <f t="shared" si="82"/>
        <v>0</v>
      </c>
      <c r="L116" s="59"/>
      <c r="M116" s="166"/>
      <c r="N116" s="167"/>
    </row>
    <row r="117" spans="1:14" s="168" customFormat="1" ht="38.25" x14ac:dyDescent="0.2">
      <c r="A117" s="44"/>
      <c r="B117" s="165" t="s">
        <v>187</v>
      </c>
      <c r="C117" s="47" t="s">
        <v>101</v>
      </c>
      <c r="D117" s="48"/>
      <c r="E117" s="48"/>
      <c r="F117" s="25"/>
      <c r="G117" s="25"/>
      <c r="H117" s="128"/>
      <c r="I117" s="76"/>
      <c r="J117" s="76"/>
      <c r="K117" s="129"/>
      <c r="L117" s="59"/>
      <c r="M117" s="166"/>
      <c r="N117" s="167"/>
    </row>
    <row r="118" spans="1:14" s="168" customFormat="1" x14ac:dyDescent="0.2">
      <c r="A118" s="44"/>
      <c r="B118" s="165" t="s">
        <v>188</v>
      </c>
      <c r="C118" s="47" t="s">
        <v>102</v>
      </c>
      <c r="D118" s="52">
        <v>1</v>
      </c>
      <c r="E118" s="52" t="s">
        <v>31</v>
      </c>
      <c r="F118" s="266"/>
      <c r="G118" s="266"/>
      <c r="H118" s="128">
        <f t="shared" ref="H118:H125" si="83">SUM(F118:G118)*D118</f>
        <v>0</v>
      </c>
      <c r="I118" s="76">
        <f t="shared" ref="I118:I125" si="84">TRUNC(F118*(1+$K$3),2)</f>
        <v>0</v>
      </c>
      <c r="J118" s="76">
        <f t="shared" ref="J118:J125" si="85">TRUNC(G118*(1+$K$3),2)</f>
        <v>0</v>
      </c>
      <c r="K118" s="129">
        <f t="shared" ref="K118:K125" si="86">SUM(I118:J118)*D118</f>
        <v>0</v>
      </c>
      <c r="L118" s="59"/>
      <c r="M118" s="166"/>
      <c r="N118" s="167"/>
    </row>
    <row r="119" spans="1:14" s="168" customFormat="1" x14ac:dyDescent="0.2">
      <c r="A119" s="44"/>
      <c r="B119" s="165" t="s">
        <v>189</v>
      </c>
      <c r="C119" s="47" t="s">
        <v>103</v>
      </c>
      <c r="D119" s="52">
        <v>1</v>
      </c>
      <c r="E119" s="52" t="s">
        <v>31</v>
      </c>
      <c r="F119" s="266"/>
      <c r="G119" s="266"/>
      <c r="H119" s="128">
        <f t="shared" si="83"/>
        <v>0</v>
      </c>
      <c r="I119" s="76">
        <f t="shared" si="84"/>
        <v>0</v>
      </c>
      <c r="J119" s="76">
        <f t="shared" si="85"/>
        <v>0</v>
      </c>
      <c r="K119" s="129">
        <f t="shared" si="86"/>
        <v>0</v>
      </c>
      <c r="L119" s="59"/>
      <c r="M119" s="166"/>
      <c r="N119" s="167"/>
    </row>
    <row r="120" spans="1:14" s="168" customFormat="1" x14ac:dyDescent="0.2">
      <c r="A120" s="44"/>
      <c r="B120" s="165" t="s">
        <v>190</v>
      </c>
      <c r="C120" s="47" t="s">
        <v>104</v>
      </c>
      <c r="D120" s="52">
        <v>1</v>
      </c>
      <c r="E120" s="52" t="s">
        <v>31</v>
      </c>
      <c r="F120" s="266"/>
      <c r="G120" s="266"/>
      <c r="H120" s="128">
        <f t="shared" si="83"/>
        <v>0</v>
      </c>
      <c r="I120" s="76">
        <f t="shared" si="84"/>
        <v>0</v>
      </c>
      <c r="J120" s="76">
        <f t="shared" si="85"/>
        <v>0</v>
      </c>
      <c r="K120" s="129">
        <f t="shared" si="86"/>
        <v>0</v>
      </c>
      <c r="L120" s="59"/>
      <c r="M120" s="166"/>
      <c r="N120" s="167"/>
    </row>
    <row r="121" spans="1:14" s="168" customFormat="1" x14ac:dyDescent="0.2">
      <c r="A121" s="44"/>
      <c r="B121" s="165" t="s">
        <v>191</v>
      </c>
      <c r="C121" s="47" t="s">
        <v>105</v>
      </c>
      <c r="D121" s="52">
        <v>1</v>
      </c>
      <c r="E121" s="52" t="s">
        <v>31</v>
      </c>
      <c r="F121" s="266"/>
      <c r="G121" s="266"/>
      <c r="H121" s="128">
        <f t="shared" si="83"/>
        <v>0</v>
      </c>
      <c r="I121" s="76">
        <f t="shared" si="84"/>
        <v>0</v>
      </c>
      <c r="J121" s="76">
        <f t="shared" si="85"/>
        <v>0</v>
      </c>
      <c r="K121" s="129">
        <f t="shared" si="86"/>
        <v>0</v>
      </c>
      <c r="L121" s="59"/>
      <c r="M121" s="166"/>
      <c r="N121" s="167"/>
    </row>
    <row r="122" spans="1:14" s="168" customFormat="1" x14ac:dyDescent="0.2">
      <c r="A122" s="44"/>
      <c r="B122" s="165" t="s">
        <v>192</v>
      </c>
      <c r="C122" s="47" t="s">
        <v>106</v>
      </c>
      <c r="D122" s="52">
        <v>1</v>
      </c>
      <c r="E122" s="52" t="s">
        <v>31</v>
      </c>
      <c r="F122" s="266"/>
      <c r="G122" s="266"/>
      <c r="H122" s="128">
        <f t="shared" si="83"/>
        <v>0</v>
      </c>
      <c r="I122" s="76">
        <f t="shared" si="84"/>
        <v>0</v>
      </c>
      <c r="J122" s="76">
        <f t="shared" si="85"/>
        <v>0</v>
      </c>
      <c r="K122" s="129">
        <f t="shared" si="86"/>
        <v>0</v>
      </c>
      <c r="L122" s="59"/>
      <c r="M122" s="166"/>
      <c r="N122" s="167"/>
    </row>
    <row r="123" spans="1:14" s="168" customFormat="1" x14ac:dyDescent="0.2">
      <c r="A123" s="44"/>
      <c r="B123" s="165" t="s">
        <v>193</v>
      </c>
      <c r="C123" s="47" t="s">
        <v>107</v>
      </c>
      <c r="D123" s="52">
        <v>1</v>
      </c>
      <c r="E123" s="52" t="s">
        <v>31</v>
      </c>
      <c r="F123" s="266"/>
      <c r="G123" s="266"/>
      <c r="H123" s="128">
        <f t="shared" si="83"/>
        <v>0</v>
      </c>
      <c r="I123" s="76">
        <f t="shared" si="84"/>
        <v>0</v>
      </c>
      <c r="J123" s="76">
        <f t="shared" si="85"/>
        <v>0</v>
      </c>
      <c r="K123" s="129">
        <f t="shared" si="86"/>
        <v>0</v>
      </c>
      <c r="L123" s="59"/>
      <c r="M123" s="166"/>
      <c r="N123" s="167"/>
    </row>
    <row r="124" spans="1:14" s="168" customFormat="1" x14ac:dyDescent="0.2">
      <c r="A124" s="44"/>
      <c r="B124" s="165" t="s">
        <v>194</v>
      </c>
      <c r="C124" s="47" t="s">
        <v>108</v>
      </c>
      <c r="D124" s="52">
        <v>1</v>
      </c>
      <c r="E124" s="52" t="s">
        <v>31</v>
      </c>
      <c r="F124" s="266"/>
      <c r="G124" s="266"/>
      <c r="H124" s="128">
        <f t="shared" si="83"/>
        <v>0</v>
      </c>
      <c r="I124" s="76">
        <f t="shared" si="84"/>
        <v>0</v>
      </c>
      <c r="J124" s="76">
        <f t="shared" si="85"/>
        <v>0</v>
      </c>
      <c r="K124" s="129">
        <f t="shared" si="86"/>
        <v>0</v>
      </c>
      <c r="L124" s="59"/>
      <c r="M124" s="166"/>
      <c r="N124" s="167"/>
    </row>
    <row r="125" spans="1:14" s="168" customFormat="1" x14ac:dyDescent="0.2">
      <c r="A125" s="44"/>
      <c r="B125" s="165" t="s">
        <v>195</v>
      </c>
      <c r="C125" s="47" t="s">
        <v>109</v>
      </c>
      <c r="D125" s="52">
        <v>1</v>
      </c>
      <c r="E125" s="52" t="s">
        <v>31</v>
      </c>
      <c r="F125" s="266"/>
      <c r="G125" s="266"/>
      <c r="H125" s="128">
        <f t="shared" si="83"/>
        <v>0</v>
      </c>
      <c r="I125" s="76">
        <f t="shared" si="84"/>
        <v>0</v>
      </c>
      <c r="J125" s="76">
        <f t="shared" si="85"/>
        <v>0</v>
      </c>
      <c r="K125" s="129">
        <f t="shared" si="86"/>
        <v>0</v>
      </c>
      <c r="L125" s="59"/>
      <c r="M125" s="166"/>
      <c r="N125" s="167"/>
    </row>
    <row r="126" spans="1:14" s="168" customFormat="1" ht="25.5" x14ac:dyDescent="0.2">
      <c r="A126" s="44"/>
      <c r="B126" s="165" t="s">
        <v>196</v>
      </c>
      <c r="C126" s="47" t="s">
        <v>110</v>
      </c>
      <c r="D126" s="48"/>
      <c r="E126" s="48"/>
      <c r="F126" s="25"/>
      <c r="G126" s="25"/>
      <c r="H126" s="128"/>
      <c r="I126" s="76"/>
      <c r="J126" s="76"/>
      <c r="K126" s="129"/>
      <c r="L126" s="59"/>
      <c r="M126" s="166"/>
      <c r="N126" s="167"/>
    </row>
    <row r="127" spans="1:14" s="168" customFormat="1" ht="25.5" x14ac:dyDescent="0.2">
      <c r="A127" s="44"/>
      <c r="B127" s="165" t="s">
        <v>197</v>
      </c>
      <c r="C127" s="47" t="s">
        <v>111</v>
      </c>
      <c r="D127" s="52">
        <v>1</v>
      </c>
      <c r="E127" s="52" t="s">
        <v>31</v>
      </c>
      <c r="F127" s="266"/>
      <c r="G127" s="266"/>
      <c r="H127" s="128">
        <f t="shared" ref="H127:H133" si="87">SUM(F127:G127)*D127</f>
        <v>0</v>
      </c>
      <c r="I127" s="76">
        <f t="shared" ref="I127:I133" si="88">TRUNC(F127*(1+$K$3),2)</f>
        <v>0</v>
      </c>
      <c r="J127" s="76">
        <f t="shared" ref="J127:J133" si="89">TRUNC(G127*(1+$K$3),2)</f>
        <v>0</v>
      </c>
      <c r="K127" s="129">
        <f t="shared" ref="K127:K133" si="90">SUM(I127:J127)*D127</f>
        <v>0</v>
      </c>
      <c r="L127" s="59"/>
      <c r="M127" s="166"/>
      <c r="N127" s="167"/>
    </row>
    <row r="128" spans="1:14" s="168" customFormat="1" x14ac:dyDescent="0.2">
      <c r="A128" s="44"/>
      <c r="B128" s="165" t="s">
        <v>198</v>
      </c>
      <c r="C128" s="47" t="s">
        <v>112</v>
      </c>
      <c r="D128" s="52">
        <v>1</v>
      </c>
      <c r="E128" s="52" t="s">
        <v>31</v>
      </c>
      <c r="F128" s="266"/>
      <c r="G128" s="266"/>
      <c r="H128" s="128">
        <f t="shared" si="87"/>
        <v>0</v>
      </c>
      <c r="I128" s="76">
        <f t="shared" si="88"/>
        <v>0</v>
      </c>
      <c r="J128" s="76">
        <f t="shared" si="89"/>
        <v>0</v>
      </c>
      <c r="K128" s="129">
        <f t="shared" si="90"/>
        <v>0</v>
      </c>
      <c r="L128" s="59"/>
      <c r="M128" s="166"/>
      <c r="N128" s="167"/>
    </row>
    <row r="129" spans="1:96" s="168" customFormat="1" x14ac:dyDescent="0.2">
      <c r="A129" s="44"/>
      <c r="B129" s="165" t="s">
        <v>199</v>
      </c>
      <c r="C129" s="169" t="s">
        <v>113</v>
      </c>
      <c r="D129" s="52">
        <v>2</v>
      </c>
      <c r="E129" s="52" t="s">
        <v>31</v>
      </c>
      <c r="F129" s="266"/>
      <c r="G129" s="266"/>
      <c r="H129" s="128">
        <f t="shared" si="87"/>
        <v>0</v>
      </c>
      <c r="I129" s="76">
        <f t="shared" si="88"/>
        <v>0</v>
      </c>
      <c r="J129" s="76">
        <f t="shared" si="89"/>
        <v>0</v>
      </c>
      <c r="K129" s="129">
        <f t="shared" si="90"/>
        <v>0</v>
      </c>
      <c r="L129" s="59"/>
      <c r="M129" s="166"/>
      <c r="N129" s="167"/>
    </row>
    <row r="130" spans="1:96" s="168" customFormat="1" x14ac:dyDescent="0.2">
      <c r="A130" s="44"/>
      <c r="B130" s="165" t="s">
        <v>200</v>
      </c>
      <c r="C130" s="169" t="s">
        <v>114</v>
      </c>
      <c r="D130" s="52">
        <v>2</v>
      </c>
      <c r="E130" s="52" t="s">
        <v>31</v>
      </c>
      <c r="F130" s="266"/>
      <c r="G130" s="266"/>
      <c r="H130" s="128">
        <f t="shared" si="87"/>
        <v>0</v>
      </c>
      <c r="I130" s="76">
        <f t="shared" si="88"/>
        <v>0</v>
      </c>
      <c r="J130" s="76">
        <f t="shared" si="89"/>
        <v>0</v>
      </c>
      <c r="K130" s="129">
        <f t="shared" si="90"/>
        <v>0</v>
      </c>
      <c r="L130" s="59"/>
      <c r="M130" s="166"/>
      <c r="N130" s="16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row>
    <row r="131" spans="1:96" s="170" customFormat="1" ht="15" x14ac:dyDescent="0.2">
      <c r="A131" s="44"/>
      <c r="B131" s="165" t="s">
        <v>201</v>
      </c>
      <c r="C131" s="169" t="s">
        <v>115</v>
      </c>
      <c r="D131" s="52">
        <v>1</v>
      </c>
      <c r="E131" s="52" t="s">
        <v>31</v>
      </c>
      <c r="F131" s="266"/>
      <c r="G131" s="266"/>
      <c r="H131" s="128">
        <f t="shared" si="87"/>
        <v>0</v>
      </c>
      <c r="I131" s="76">
        <f t="shared" si="88"/>
        <v>0</v>
      </c>
      <c r="J131" s="76">
        <f t="shared" si="89"/>
        <v>0</v>
      </c>
      <c r="K131" s="129">
        <f t="shared" si="90"/>
        <v>0</v>
      </c>
      <c r="L131" s="59"/>
      <c r="M131" s="166"/>
      <c r="N131" s="167"/>
    </row>
    <row r="132" spans="1:96" s="171" customFormat="1" x14ac:dyDescent="0.2">
      <c r="A132" s="44"/>
      <c r="B132" s="165" t="s">
        <v>202</v>
      </c>
      <c r="C132" s="47" t="s">
        <v>116</v>
      </c>
      <c r="D132" s="52"/>
      <c r="E132" s="52"/>
      <c r="F132" s="25"/>
      <c r="G132" s="25"/>
      <c r="H132" s="128"/>
      <c r="I132" s="76"/>
      <c r="J132" s="76"/>
      <c r="K132" s="129"/>
      <c r="L132" s="59"/>
      <c r="M132" s="166"/>
      <c r="N132" s="16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row>
    <row r="133" spans="1:96" s="147" customFormat="1" ht="13.5" thickBot="1" x14ac:dyDescent="0.25">
      <c r="A133" s="44"/>
      <c r="B133" s="165" t="s">
        <v>463</v>
      </c>
      <c r="C133" s="47" t="s">
        <v>117</v>
      </c>
      <c r="D133" s="52">
        <v>2</v>
      </c>
      <c r="E133" s="52" t="s">
        <v>31</v>
      </c>
      <c r="F133" s="266"/>
      <c r="G133" s="266"/>
      <c r="H133" s="128">
        <f t="shared" si="87"/>
        <v>0</v>
      </c>
      <c r="I133" s="76">
        <f t="shared" si="88"/>
        <v>0</v>
      </c>
      <c r="J133" s="76">
        <f t="shared" si="89"/>
        <v>0</v>
      </c>
      <c r="K133" s="129">
        <f t="shared" si="90"/>
        <v>0</v>
      </c>
      <c r="L133" s="59"/>
      <c r="M133" s="166"/>
      <c r="N133" s="167"/>
    </row>
    <row r="134" spans="1:96" ht="15.75" thickBot="1" x14ac:dyDescent="0.3">
      <c r="A134" s="60"/>
      <c r="B134" s="61"/>
      <c r="C134" s="62" t="s">
        <v>260</v>
      </c>
      <c r="D134" s="61"/>
      <c r="E134" s="61"/>
      <c r="F134" s="61">
        <f>SUMPRODUCT(F99:F133,D99:D133)</f>
        <v>0</v>
      </c>
      <c r="G134" s="61">
        <f>SUMPRODUCT(G99:G133,D99:D133)</f>
        <v>0</v>
      </c>
      <c r="H134" s="61">
        <f>SUM(H99:H133)</f>
        <v>0</v>
      </c>
      <c r="I134" s="61">
        <f>SUMPRODUCT(I99:I133,D99:D133)</f>
        <v>0</v>
      </c>
      <c r="J134" s="61">
        <f>SUMPRODUCT(J99:J133,D99:D133)</f>
        <v>0</v>
      </c>
      <c r="K134" s="61">
        <f>SUM(K99:K133)</f>
        <v>0</v>
      </c>
      <c r="L134" s="59">
        <f>SUM(F134:G134)</f>
        <v>0</v>
      </c>
      <c r="M134" s="58">
        <f>SUM(I134:J134)</f>
        <v>0</v>
      </c>
    </row>
    <row r="135" spans="1:96" s="141" customFormat="1" x14ac:dyDescent="0.2">
      <c r="A135" s="135"/>
      <c r="B135" s="161">
        <v>9</v>
      </c>
      <c r="C135" s="162" t="s">
        <v>145</v>
      </c>
      <c r="D135" s="163"/>
      <c r="E135" s="52"/>
      <c r="F135" s="25"/>
      <c r="G135" s="25"/>
      <c r="H135" s="128"/>
      <c r="I135" s="76"/>
      <c r="J135" s="76"/>
      <c r="K135" s="129"/>
      <c r="L135" s="59"/>
      <c r="M135" s="166"/>
      <c r="N135" s="167"/>
    </row>
    <row r="136" spans="1:96" s="141" customFormat="1" ht="25.5" x14ac:dyDescent="0.2">
      <c r="A136" s="135"/>
      <c r="B136" s="172" t="s">
        <v>141</v>
      </c>
      <c r="C136" s="49" t="s">
        <v>118</v>
      </c>
      <c r="D136" s="50">
        <v>8</v>
      </c>
      <c r="E136" s="51" t="s">
        <v>31</v>
      </c>
      <c r="F136" s="266"/>
      <c r="G136" s="266"/>
      <c r="H136" s="128">
        <f t="shared" ref="H136:H137" si="91">SUM(F136:G136)*D136</f>
        <v>0</v>
      </c>
      <c r="I136" s="76">
        <f t="shared" ref="I136:I137" si="92">TRUNC(F136*(1+$K$3),2)</f>
        <v>0</v>
      </c>
      <c r="J136" s="76">
        <f t="shared" ref="J136:J137" si="93">TRUNC(G136*(1+$K$3),2)</f>
        <v>0</v>
      </c>
      <c r="K136" s="129">
        <f t="shared" ref="K136:K137" si="94">SUM(I136:J136)*D136</f>
        <v>0</v>
      </c>
      <c r="L136" s="59"/>
      <c r="M136" s="166"/>
      <c r="N136" s="167"/>
    </row>
    <row r="137" spans="1:96" s="141" customFormat="1" ht="30" customHeight="1" thickBot="1" x14ac:dyDescent="0.25">
      <c r="A137" s="135"/>
      <c r="B137" s="172" t="s">
        <v>142</v>
      </c>
      <c r="C137" s="49" t="s">
        <v>119</v>
      </c>
      <c r="D137" s="50">
        <v>12</v>
      </c>
      <c r="E137" s="50" t="s">
        <v>31</v>
      </c>
      <c r="F137" s="266"/>
      <c r="G137" s="266"/>
      <c r="H137" s="128">
        <f t="shared" si="91"/>
        <v>0</v>
      </c>
      <c r="I137" s="76">
        <f t="shared" si="92"/>
        <v>0</v>
      </c>
      <c r="J137" s="76">
        <f t="shared" si="93"/>
        <v>0</v>
      </c>
      <c r="K137" s="129">
        <f t="shared" si="94"/>
        <v>0</v>
      </c>
      <c r="L137" s="59"/>
      <c r="M137" s="166"/>
      <c r="N137" s="167"/>
    </row>
    <row r="138" spans="1:96" ht="15.75" thickBot="1" x14ac:dyDescent="0.3">
      <c r="A138" s="60"/>
      <c r="B138" s="61"/>
      <c r="C138" s="62" t="s">
        <v>260</v>
      </c>
      <c r="D138" s="61"/>
      <c r="E138" s="61"/>
      <c r="F138" s="61">
        <f>SUMPRODUCT(F136:F137,D136:D137)</f>
        <v>0</v>
      </c>
      <c r="G138" s="61">
        <f>SUMPRODUCT(G136:G137,D136:D137)</f>
        <v>0</v>
      </c>
      <c r="H138" s="61">
        <f>SUM(H136:H137)</f>
        <v>0</v>
      </c>
      <c r="I138" s="61">
        <f>SUMPRODUCT(I136:I137,D136:D137)</f>
        <v>0</v>
      </c>
      <c r="J138" s="61">
        <f>SUMPRODUCT(J136:J137,D136:D137)</f>
        <v>0</v>
      </c>
      <c r="K138" s="61">
        <f>SUM(K136:K137)</f>
        <v>0</v>
      </c>
      <c r="L138" s="59">
        <f>SUM(F138:G138)</f>
        <v>0</v>
      </c>
      <c r="M138" s="58">
        <f>SUM(I138:J138)</f>
        <v>0</v>
      </c>
    </row>
    <row r="139" spans="1:96" s="141" customFormat="1" x14ac:dyDescent="0.2">
      <c r="A139" s="135"/>
      <c r="B139" s="161">
        <v>10</v>
      </c>
      <c r="C139" s="136" t="s">
        <v>143</v>
      </c>
      <c r="D139" s="52"/>
      <c r="E139" s="52"/>
      <c r="F139" s="137"/>
      <c r="G139" s="137"/>
      <c r="H139" s="138"/>
      <c r="I139" s="139"/>
      <c r="J139" s="140"/>
      <c r="K139" s="129"/>
    </row>
    <row r="140" spans="1:96" s="46" customFormat="1" ht="25.5" x14ac:dyDescent="0.2">
      <c r="A140" s="45"/>
      <c r="B140" s="172" t="s">
        <v>138</v>
      </c>
      <c r="C140" s="47" t="s">
        <v>211</v>
      </c>
      <c r="D140" s="143">
        <v>360</v>
      </c>
      <c r="E140" s="52" t="s">
        <v>120</v>
      </c>
      <c r="F140" s="53"/>
      <c r="G140" s="53"/>
      <c r="H140" s="128">
        <f t="shared" ref="H140:H142" si="95">SUM(F140:G140)*D140</f>
        <v>0</v>
      </c>
      <c r="I140" s="76">
        <f t="shared" ref="I140:I142" si="96">TRUNC(F140*(1+$K$3),2)</f>
        <v>0</v>
      </c>
      <c r="J140" s="76">
        <f t="shared" ref="J140:J142" si="97">TRUNC(G140*(1+$K$3),2)</f>
        <v>0</v>
      </c>
      <c r="K140" s="129">
        <f t="shared" ref="K140:K142" si="98">SUM(I140:J140)*D140</f>
        <v>0</v>
      </c>
    </row>
    <row r="141" spans="1:96" s="141" customFormat="1" ht="25.5" x14ac:dyDescent="0.2">
      <c r="A141" s="135"/>
      <c r="B141" s="172" t="s">
        <v>139</v>
      </c>
      <c r="C141" s="144" t="s">
        <v>146</v>
      </c>
      <c r="D141" s="50">
        <v>70</v>
      </c>
      <c r="E141" s="51" t="s">
        <v>27</v>
      </c>
      <c r="F141" s="120"/>
      <c r="G141" s="120"/>
      <c r="H141" s="128">
        <f t="shared" si="95"/>
        <v>0</v>
      </c>
      <c r="I141" s="76">
        <f t="shared" si="96"/>
        <v>0</v>
      </c>
      <c r="J141" s="76">
        <f t="shared" si="97"/>
        <v>0</v>
      </c>
      <c r="K141" s="129">
        <f t="shared" si="98"/>
        <v>0</v>
      </c>
    </row>
    <row r="142" spans="1:96" s="141" customFormat="1" ht="25.5" x14ac:dyDescent="0.2">
      <c r="A142" s="135"/>
      <c r="B142" s="172" t="s">
        <v>140</v>
      </c>
      <c r="C142" s="54" t="s">
        <v>144</v>
      </c>
      <c r="D142" s="143">
        <v>360</v>
      </c>
      <c r="E142" s="52" t="s">
        <v>27</v>
      </c>
      <c r="F142" s="53"/>
      <c r="G142" s="53"/>
      <c r="H142" s="128">
        <f t="shared" si="95"/>
        <v>0</v>
      </c>
      <c r="I142" s="76">
        <f t="shared" si="96"/>
        <v>0</v>
      </c>
      <c r="J142" s="76">
        <f t="shared" si="97"/>
        <v>0</v>
      </c>
      <c r="K142" s="129">
        <f t="shared" si="98"/>
        <v>0</v>
      </c>
    </row>
    <row r="143" spans="1:96" s="141" customFormat="1" x14ac:dyDescent="0.2">
      <c r="A143" s="135"/>
      <c r="B143" s="161">
        <v>11</v>
      </c>
      <c r="C143" s="136" t="s">
        <v>254</v>
      </c>
      <c r="D143" s="52"/>
      <c r="E143" s="52"/>
      <c r="F143" s="137"/>
      <c r="G143" s="137"/>
      <c r="H143" s="138"/>
      <c r="I143" s="139"/>
      <c r="J143" s="140"/>
      <c r="K143" s="129"/>
    </row>
    <row r="144" spans="1:96" s="46" customFormat="1" ht="25.5" x14ac:dyDescent="0.2">
      <c r="A144" s="45"/>
      <c r="B144" s="172" t="s">
        <v>263</v>
      </c>
      <c r="C144" s="47" t="s">
        <v>261</v>
      </c>
      <c r="D144" s="143">
        <v>12</v>
      </c>
      <c r="E144" s="50" t="s">
        <v>31</v>
      </c>
      <c r="F144" s="53"/>
      <c r="G144" s="53"/>
      <c r="H144" s="128">
        <f t="shared" ref="H144:H146" si="99">SUM(F144:G144)*D144</f>
        <v>0</v>
      </c>
      <c r="I144" s="76">
        <f t="shared" ref="I144:I146" si="100">TRUNC(F144*(1+$K$3),2)</f>
        <v>0</v>
      </c>
      <c r="J144" s="76">
        <f t="shared" ref="J144:J146" si="101">TRUNC(G144*(1+$K$3),2)</f>
        <v>0</v>
      </c>
      <c r="K144" s="129">
        <f t="shared" ref="K144:K146" si="102">SUM(I144:J144)*D144</f>
        <v>0</v>
      </c>
    </row>
    <row r="145" spans="1:121" s="141" customFormat="1" ht="25.5" x14ac:dyDescent="0.2">
      <c r="A145" s="135"/>
      <c r="B145" s="172" t="s">
        <v>264</v>
      </c>
      <c r="C145" s="144" t="s">
        <v>262</v>
      </c>
      <c r="D145" s="50">
        <v>12</v>
      </c>
      <c r="E145" s="50" t="s">
        <v>31</v>
      </c>
      <c r="F145" s="120"/>
      <c r="G145" s="120"/>
      <c r="H145" s="128">
        <f t="shared" si="99"/>
        <v>0</v>
      </c>
      <c r="I145" s="76">
        <f t="shared" si="100"/>
        <v>0</v>
      </c>
      <c r="J145" s="76">
        <f t="shared" si="101"/>
        <v>0</v>
      </c>
      <c r="K145" s="129">
        <f t="shared" si="102"/>
        <v>0</v>
      </c>
    </row>
    <row r="146" spans="1:121" s="141" customFormat="1" ht="25.5" x14ac:dyDescent="0.2">
      <c r="A146" s="135"/>
      <c r="B146" s="172" t="s">
        <v>265</v>
      </c>
      <c r="C146" s="54" t="s">
        <v>259</v>
      </c>
      <c r="D146" s="143">
        <v>342.5</v>
      </c>
      <c r="E146" s="52" t="s">
        <v>27</v>
      </c>
      <c r="F146" s="53"/>
      <c r="G146" s="53"/>
      <c r="H146" s="128">
        <f t="shared" si="99"/>
        <v>0</v>
      </c>
      <c r="I146" s="76">
        <f t="shared" si="100"/>
        <v>0</v>
      </c>
      <c r="J146" s="76">
        <f t="shared" si="101"/>
        <v>0</v>
      </c>
      <c r="K146" s="129">
        <f t="shared" si="102"/>
        <v>0</v>
      </c>
    </row>
    <row r="147" spans="1:121" ht="38.25" x14ac:dyDescent="0.2">
      <c r="B147" s="172" t="s">
        <v>266</v>
      </c>
      <c r="C147" s="10" t="s">
        <v>255</v>
      </c>
      <c r="D147" s="50">
        <v>70</v>
      </c>
      <c r="E147" s="51" t="s">
        <v>52</v>
      </c>
      <c r="F147" s="120"/>
      <c r="G147" s="120"/>
      <c r="H147" s="128">
        <f t="shared" ref="H147:H148" si="103">SUM(F147:G147)*D147</f>
        <v>0</v>
      </c>
      <c r="I147" s="76">
        <f t="shared" ref="I147:I148" si="104">TRUNC(F147*(1+$K$3),2)</f>
        <v>0</v>
      </c>
      <c r="J147" s="76">
        <f t="shared" ref="J147:J148" si="105">TRUNC(G147*(1+$K$3),2)</f>
        <v>0</v>
      </c>
      <c r="K147" s="129">
        <f t="shared" ref="K147:K148" si="106">SUM(I147:J147)*D147</f>
        <v>0</v>
      </c>
    </row>
    <row r="148" spans="1:121" s="141" customFormat="1" ht="38.25" x14ac:dyDescent="0.2">
      <c r="A148" s="173"/>
      <c r="B148" s="172" t="s">
        <v>267</v>
      </c>
      <c r="C148" s="10" t="s">
        <v>256</v>
      </c>
      <c r="D148" s="50">
        <v>20</v>
      </c>
      <c r="E148" s="51" t="s">
        <v>52</v>
      </c>
      <c r="F148" s="120"/>
      <c r="G148" s="120"/>
      <c r="H148" s="128">
        <f t="shared" si="103"/>
        <v>0</v>
      </c>
      <c r="I148" s="76">
        <f t="shared" si="104"/>
        <v>0</v>
      </c>
      <c r="J148" s="76">
        <f t="shared" si="105"/>
        <v>0</v>
      </c>
      <c r="K148" s="129">
        <f t="shared" si="106"/>
        <v>0</v>
      </c>
    </row>
    <row r="149" spans="1:121" s="141" customFormat="1" ht="38.25" x14ac:dyDescent="0.2">
      <c r="A149" s="173"/>
      <c r="B149" s="172" t="s">
        <v>268</v>
      </c>
      <c r="C149" s="10" t="s">
        <v>257</v>
      </c>
      <c r="D149" s="50">
        <v>55</v>
      </c>
      <c r="E149" s="51" t="s">
        <v>52</v>
      </c>
      <c r="F149" s="120"/>
      <c r="G149" s="120"/>
      <c r="H149" s="128">
        <f t="shared" ref="H149" si="107">SUM(F149:G149)*D149</f>
        <v>0</v>
      </c>
      <c r="I149" s="76">
        <f t="shared" ref="I149" si="108">TRUNC(F149*(1+$K$3),2)</f>
        <v>0</v>
      </c>
      <c r="J149" s="76">
        <f t="shared" ref="J149" si="109">TRUNC(G149*(1+$K$3),2)</f>
        <v>0</v>
      </c>
      <c r="K149" s="129">
        <f t="shared" ref="K149" si="110">SUM(I149:J149)*D149</f>
        <v>0</v>
      </c>
    </row>
    <row r="150" spans="1:121" s="141" customFormat="1" ht="25.5" x14ac:dyDescent="0.2">
      <c r="A150" s="173"/>
      <c r="B150" s="174" t="s">
        <v>269</v>
      </c>
      <c r="C150" s="10" t="s">
        <v>258</v>
      </c>
      <c r="D150" s="64">
        <v>700</v>
      </c>
      <c r="E150" s="64" t="s">
        <v>31</v>
      </c>
      <c r="F150" s="267"/>
      <c r="G150" s="267"/>
      <c r="H150" s="175">
        <f t="shared" ref="H150" si="111">SUM(F150:G150)*D150</f>
        <v>0</v>
      </c>
      <c r="I150" s="176">
        <f t="shared" ref="I150" si="112">TRUNC(F150*(1+$K$3),2)</f>
        <v>0</v>
      </c>
      <c r="J150" s="176">
        <f t="shared" ref="J150" si="113">TRUNC(G150*(1+$K$3),2)</f>
        <v>0</v>
      </c>
      <c r="K150" s="177">
        <f t="shared" ref="K150" si="114">SUM(I150:J150)*D150</f>
        <v>0</v>
      </c>
    </row>
    <row r="151" spans="1:121" ht="15" x14ac:dyDescent="0.25">
      <c r="A151" s="65"/>
      <c r="B151" s="66"/>
      <c r="C151" s="67" t="s">
        <v>260</v>
      </c>
      <c r="D151" s="66"/>
      <c r="E151" s="66"/>
      <c r="F151" s="66">
        <f>SUMPRODUCT(F140:F150,D140:D150)</f>
        <v>0</v>
      </c>
      <c r="G151" s="66">
        <f>SUMPRODUCT(G140:G150,D140:D150)</f>
        <v>0</v>
      </c>
      <c r="H151" s="66">
        <f>SUM(H140:H150)</f>
        <v>0</v>
      </c>
      <c r="I151" s="66">
        <f>SUMPRODUCT(I140:I150,D140:D150)</f>
        <v>0</v>
      </c>
      <c r="J151" s="66">
        <f>SUMPRODUCT(J140:J150,D140:D150)</f>
        <v>0</v>
      </c>
      <c r="K151" s="68">
        <f>SUM(K140:K150)</f>
        <v>0</v>
      </c>
      <c r="L151" s="59">
        <f>SUM(F151:G151)</f>
        <v>0</v>
      </c>
      <c r="M151" s="58">
        <f>SUM(I151:J151)</f>
        <v>0</v>
      </c>
    </row>
    <row r="152" spans="1:121" ht="15" x14ac:dyDescent="0.25">
      <c r="A152" s="65"/>
      <c r="B152" s="66"/>
      <c r="C152" s="67" t="s">
        <v>270</v>
      </c>
      <c r="D152" s="66"/>
      <c r="E152" s="66"/>
      <c r="F152" s="66">
        <f>SUMPRODUCT(F16:F150,D16:D150)</f>
        <v>0</v>
      </c>
      <c r="G152" s="66">
        <f>SUMPRODUCT(G16:G150,D16:D150)</f>
        <v>0</v>
      </c>
      <c r="H152" s="66">
        <f>SUM(H16:H151)/2</f>
        <v>0</v>
      </c>
      <c r="I152" s="66">
        <f>SUMPRODUCT(I16:I150,D16:D150)</f>
        <v>0</v>
      </c>
      <c r="J152" s="66">
        <f>SUMPRODUCT(J16:J150,D16:D150)</f>
        <v>0</v>
      </c>
      <c r="K152" s="68">
        <f>SUM(K16:K151)/2</f>
        <v>0</v>
      </c>
      <c r="L152" s="59">
        <f>SUM(F152:G152)</f>
        <v>0</v>
      </c>
      <c r="M152" s="58">
        <f>SUM(I152:J152)</f>
        <v>0</v>
      </c>
    </row>
    <row r="153" spans="1:121" x14ac:dyDescent="0.2">
      <c r="A153" s="69"/>
      <c r="B153" s="17" t="s">
        <v>271</v>
      </c>
      <c r="C153" s="276" t="s">
        <v>282</v>
      </c>
      <c r="D153" s="276"/>
      <c r="E153" s="276"/>
      <c r="F153" s="276"/>
      <c r="G153" s="276"/>
      <c r="H153" s="276"/>
      <c r="I153" s="276"/>
      <c r="J153" s="276"/>
      <c r="K153" s="277"/>
    </row>
    <row r="154" spans="1:121" s="1" customFormat="1" x14ac:dyDescent="0.2">
      <c r="A154" s="71"/>
      <c r="B154" s="178">
        <v>1</v>
      </c>
      <c r="C154" s="72" t="s">
        <v>285</v>
      </c>
      <c r="D154" s="73"/>
      <c r="E154" s="73"/>
      <c r="F154" s="73"/>
      <c r="G154" s="73"/>
      <c r="H154" s="73"/>
      <c r="I154" s="73"/>
      <c r="J154" s="73"/>
      <c r="K154" s="74"/>
    </row>
    <row r="155" spans="1:121" s="1" customFormat="1" ht="51" x14ac:dyDescent="0.2">
      <c r="A155" s="75"/>
      <c r="B155" s="178" t="s">
        <v>37</v>
      </c>
      <c r="C155" s="179" t="s">
        <v>286</v>
      </c>
      <c r="D155" s="163">
        <v>14.25</v>
      </c>
      <c r="E155" s="52" t="s">
        <v>27</v>
      </c>
      <c r="F155" s="85"/>
      <c r="G155" s="268"/>
      <c r="H155" s="25">
        <f>SUM(F155:G155)*D155</f>
        <v>0</v>
      </c>
      <c r="I155" s="76">
        <f>TRUNC(F155*(1+$K$3),2)</f>
        <v>0</v>
      </c>
      <c r="J155" s="77">
        <f>TRUNC(G155*(1+$K$3))</f>
        <v>0</v>
      </c>
      <c r="K155" s="129">
        <f>SUM(I155:J155)*D155</f>
        <v>0</v>
      </c>
    </row>
    <row r="156" spans="1:121" s="1" customFormat="1" ht="15" x14ac:dyDescent="0.25">
      <c r="A156" s="78"/>
      <c r="B156" s="79"/>
      <c r="C156" s="67" t="s">
        <v>283</v>
      </c>
      <c r="D156" s="80"/>
      <c r="E156" s="80"/>
      <c r="F156" s="66">
        <f>SUMPRODUCT(F154:F155,D154:D155)</f>
        <v>0</v>
      </c>
      <c r="G156" s="66">
        <f>SUMPRODUCT(G154:G155,D154:D155)</f>
        <v>0</v>
      </c>
      <c r="H156" s="66">
        <f>SUM(H154:H155)</f>
        <v>0</v>
      </c>
      <c r="I156" s="66">
        <f>SUMPRODUCT(I154:I155,D154:D155)</f>
        <v>0</v>
      </c>
      <c r="J156" s="66">
        <f>SUMPRODUCT(J154:J155,D154:D155)</f>
        <v>0</v>
      </c>
      <c r="K156" s="66">
        <f>SUM(K154:K155)</f>
        <v>0</v>
      </c>
      <c r="L156" s="59">
        <f>SUM(F156:G156)</f>
        <v>0</v>
      </c>
      <c r="M156" s="58">
        <f>SUM(I156:J156)</f>
        <v>0</v>
      </c>
    </row>
    <row r="157" spans="1:121" x14ac:dyDescent="0.2">
      <c r="A157" s="69"/>
      <c r="B157" s="17" t="s">
        <v>284</v>
      </c>
      <c r="C157" s="276" t="s">
        <v>272</v>
      </c>
      <c r="D157" s="276"/>
      <c r="E157" s="276"/>
      <c r="F157" s="276"/>
      <c r="G157" s="276"/>
      <c r="H157" s="276"/>
      <c r="I157" s="276"/>
      <c r="J157" s="276"/>
      <c r="K157" s="277"/>
    </row>
    <row r="158" spans="1:121" s="188" customFormat="1" x14ac:dyDescent="0.2">
      <c r="A158" s="180"/>
      <c r="B158" s="161">
        <v>1</v>
      </c>
      <c r="C158" s="181" t="s">
        <v>459</v>
      </c>
      <c r="D158" s="182"/>
      <c r="E158" s="183"/>
      <c r="F158" s="184"/>
      <c r="G158" s="184"/>
      <c r="H158" s="185"/>
      <c r="I158" s="184"/>
      <c r="J158" s="184"/>
      <c r="K158" s="186"/>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187"/>
      <c r="CR158" s="187"/>
      <c r="CS158" s="187"/>
      <c r="CT158" s="187"/>
      <c r="CU158" s="187"/>
      <c r="CV158" s="187"/>
      <c r="CW158" s="187"/>
      <c r="CX158" s="187"/>
      <c r="CY158" s="187"/>
      <c r="CZ158" s="187"/>
      <c r="DA158" s="187"/>
      <c r="DB158" s="187"/>
      <c r="DC158" s="187"/>
      <c r="DD158" s="187"/>
      <c r="DE158" s="187"/>
      <c r="DF158" s="187"/>
      <c r="DG158" s="187"/>
      <c r="DH158" s="187"/>
      <c r="DI158" s="187"/>
      <c r="DJ158" s="187"/>
      <c r="DK158" s="187"/>
      <c r="DL158" s="187"/>
      <c r="DM158" s="187"/>
      <c r="DN158" s="187"/>
      <c r="DO158" s="187"/>
      <c r="DP158" s="187"/>
      <c r="DQ158" s="187"/>
    </row>
    <row r="159" spans="1:121" s="194" customFormat="1" ht="25.5" x14ac:dyDescent="0.2">
      <c r="A159" s="189"/>
      <c r="B159" s="190" t="s">
        <v>37</v>
      </c>
      <c r="C159" s="191" t="s">
        <v>287</v>
      </c>
      <c r="D159" s="126">
        <v>1</v>
      </c>
      <c r="E159" s="84" t="s">
        <v>31</v>
      </c>
      <c r="F159" s="76" t="s">
        <v>56</v>
      </c>
      <c r="G159" s="85"/>
      <c r="H159" s="192">
        <f>SUM(F159,G159)*D159</f>
        <v>0</v>
      </c>
      <c r="I159" s="76" t="s">
        <v>56</v>
      </c>
      <c r="J159" s="76">
        <f t="shared" ref="J159" si="115">TRUNC(G159*(1+$K$3),2)</f>
        <v>0</v>
      </c>
      <c r="K159" s="193">
        <f t="shared" ref="K159" si="116">SUM(I159:J159)*D159</f>
        <v>0</v>
      </c>
    </row>
    <row r="160" spans="1:121" s="1" customFormat="1" ht="63.75" x14ac:dyDescent="0.2">
      <c r="A160" s="195"/>
      <c r="B160" s="190" t="s">
        <v>38</v>
      </c>
      <c r="C160" s="196" t="s">
        <v>288</v>
      </c>
      <c r="D160" s="125">
        <v>1</v>
      </c>
      <c r="E160" s="197" t="s">
        <v>274</v>
      </c>
      <c r="F160" s="269"/>
      <c r="G160" s="269"/>
      <c r="H160" s="198">
        <f>SUM(F160,G160)*D160</f>
        <v>0</v>
      </c>
      <c r="I160" s="76">
        <f t="shared" ref="I160:J172" si="117">TRUNC(F160*(1+$K$3),2)</f>
        <v>0</v>
      </c>
      <c r="J160" s="76">
        <f t="shared" si="117"/>
        <v>0</v>
      </c>
      <c r="K160" s="199">
        <f>SUM(I160:J160)*D160</f>
        <v>0</v>
      </c>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row>
    <row r="161" spans="1:121" s="1" customFormat="1" ht="51" x14ac:dyDescent="0.2">
      <c r="A161" s="195"/>
      <c r="B161" s="190" t="s">
        <v>39</v>
      </c>
      <c r="C161" s="201" t="s">
        <v>289</v>
      </c>
      <c r="D161" s="126">
        <v>1</v>
      </c>
      <c r="E161" s="202" t="s">
        <v>274</v>
      </c>
      <c r="F161" s="270"/>
      <c r="G161" s="270"/>
      <c r="H161" s="203">
        <f t="shared" ref="H161:H172" si="118">SUM(F161,G161)*D161</f>
        <v>0</v>
      </c>
      <c r="I161" s="76">
        <f t="shared" si="117"/>
        <v>0</v>
      </c>
      <c r="J161" s="76">
        <f t="shared" si="117"/>
        <v>0</v>
      </c>
      <c r="K161" s="204">
        <f>SUM(I161:J161)*D161</f>
        <v>0</v>
      </c>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200"/>
      <c r="BU161" s="200"/>
      <c r="BV161" s="200"/>
      <c r="BW161" s="200"/>
      <c r="BX161" s="200"/>
      <c r="BY161" s="200"/>
      <c r="BZ161" s="200"/>
      <c r="CA161" s="200"/>
      <c r="CB161" s="200"/>
      <c r="CC161" s="200"/>
      <c r="CD161" s="200"/>
      <c r="CE161" s="200"/>
      <c r="CF161" s="200"/>
      <c r="CG161" s="200"/>
      <c r="CH161" s="200"/>
      <c r="CI161" s="200"/>
      <c r="CJ161" s="200"/>
      <c r="CK161" s="200"/>
      <c r="CL161" s="200"/>
      <c r="CM161" s="200"/>
      <c r="CN161" s="200"/>
      <c r="CO161" s="200"/>
      <c r="CP161" s="200"/>
      <c r="CQ161" s="200"/>
      <c r="CR161" s="200"/>
      <c r="CS161" s="200"/>
      <c r="CT161" s="200"/>
      <c r="CU161" s="200"/>
      <c r="CV161" s="200"/>
      <c r="CW161" s="200"/>
      <c r="CX161" s="200"/>
      <c r="CY161" s="200"/>
      <c r="CZ161" s="200"/>
      <c r="DA161" s="200"/>
      <c r="DB161" s="200"/>
      <c r="DC161" s="200"/>
      <c r="DD161" s="200"/>
      <c r="DE161" s="200"/>
      <c r="DF161" s="200"/>
      <c r="DG161" s="200"/>
      <c r="DH161" s="200"/>
      <c r="DI161" s="200"/>
      <c r="DJ161" s="200"/>
      <c r="DK161" s="200"/>
      <c r="DL161" s="200"/>
      <c r="DM161" s="200"/>
      <c r="DN161" s="200"/>
      <c r="DO161" s="200"/>
      <c r="DP161" s="200"/>
      <c r="DQ161" s="200"/>
    </row>
    <row r="162" spans="1:121" ht="25.5" x14ac:dyDescent="0.2">
      <c r="A162" s="205"/>
      <c r="B162" s="190" t="s">
        <v>40</v>
      </c>
      <c r="C162" s="201" t="s">
        <v>290</v>
      </c>
      <c r="D162" s="126">
        <v>4</v>
      </c>
      <c r="E162" s="202" t="s">
        <v>274</v>
      </c>
      <c r="F162" s="270"/>
      <c r="G162" s="270"/>
      <c r="H162" s="203">
        <f t="shared" si="118"/>
        <v>0</v>
      </c>
      <c r="I162" s="76">
        <f t="shared" si="117"/>
        <v>0</v>
      </c>
      <c r="J162" s="76">
        <f t="shared" si="117"/>
        <v>0</v>
      </c>
      <c r="K162" s="204">
        <f t="shared" ref="K162:K166" si="119">SUM(I162:J162)*D162</f>
        <v>0</v>
      </c>
      <c r="L162" s="206"/>
      <c r="M162" s="200"/>
      <c r="N162" s="200"/>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c r="AN162" s="206"/>
      <c r="AO162" s="206"/>
      <c r="AP162" s="206"/>
      <c r="AQ162" s="206"/>
      <c r="AR162" s="206"/>
      <c r="AS162" s="206"/>
      <c r="AT162" s="206"/>
      <c r="AU162" s="206"/>
      <c r="AV162" s="206"/>
      <c r="AW162" s="206"/>
      <c r="AX162" s="206"/>
      <c r="AY162" s="206"/>
      <c r="AZ162" s="206"/>
      <c r="BA162" s="206"/>
      <c r="BB162" s="206"/>
      <c r="BC162" s="206"/>
      <c r="BD162" s="206"/>
      <c r="BE162" s="206"/>
      <c r="BF162" s="206"/>
      <c r="BG162" s="206"/>
      <c r="BH162" s="206"/>
      <c r="BI162" s="206"/>
      <c r="BJ162" s="206"/>
      <c r="BK162" s="206"/>
      <c r="BL162" s="206"/>
      <c r="BM162" s="206"/>
      <c r="BN162" s="206"/>
      <c r="BO162" s="206"/>
      <c r="BP162" s="206"/>
      <c r="BQ162" s="206"/>
      <c r="BR162" s="206"/>
      <c r="BS162" s="206"/>
      <c r="BT162" s="206"/>
      <c r="BU162" s="206"/>
      <c r="BV162" s="206"/>
      <c r="BW162" s="206"/>
      <c r="BX162" s="206"/>
      <c r="BY162" s="206"/>
      <c r="BZ162" s="206"/>
      <c r="CA162" s="206"/>
      <c r="CB162" s="206"/>
      <c r="CC162" s="206"/>
      <c r="CD162" s="206"/>
      <c r="CE162" s="206"/>
      <c r="CF162" s="206"/>
      <c r="CG162" s="206"/>
      <c r="CH162" s="206"/>
      <c r="CI162" s="206"/>
      <c r="CJ162" s="206"/>
      <c r="CK162" s="206"/>
      <c r="CL162" s="206"/>
      <c r="CM162" s="206"/>
      <c r="CN162" s="206"/>
      <c r="CO162" s="206"/>
      <c r="CP162" s="206"/>
      <c r="CQ162" s="206"/>
      <c r="CR162" s="206"/>
      <c r="CS162" s="206"/>
      <c r="CT162" s="206"/>
      <c r="CU162" s="206"/>
      <c r="CV162" s="206"/>
      <c r="CW162" s="206"/>
      <c r="CX162" s="206"/>
      <c r="CY162" s="206"/>
      <c r="CZ162" s="206"/>
      <c r="DA162" s="206"/>
      <c r="DB162" s="206"/>
      <c r="DC162" s="206"/>
      <c r="DD162" s="206"/>
      <c r="DE162" s="206"/>
      <c r="DF162" s="206"/>
      <c r="DG162" s="206"/>
      <c r="DH162" s="206"/>
      <c r="DI162" s="206"/>
      <c r="DJ162" s="206"/>
      <c r="DK162" s="206"/>
      <c r="DL162" s="206"/>
      <c r="DM162" s="206"/>
      <c r="DN162" s="206"/>
      <c r="DO162" s="206"/>
      <c r="DP162" s="206"/>
      <c r="DQ162" s="206"/>
    </row>
    <row r="163" spans="1:121" ht="51" x14ac:dyDescent="0.2">
      <c r="A163" s="205"/>
      <c r="B163" s="190" t="s">
        <v>41</v>
      </c>
      <c r="C163" s="201" t="s">
        <v>291</v>
      </c>
      <c r="D163" s="126">
        <v>40</v>
      </c>
      <c r="E163" s="202" t="s">
        <v>292</v>
      </c>
      <c r="F163" s="270"/>
      <c r="G163" s="270"/>
      <c r="H163" s="203">
        <f t="shared" si="118"/>
        <v>0</v>
      </c>
      <c r="I163" s="76">
        <f t="shared" si="117"/>
        <v>0</v>
      </c>
      <c r="J163" s="76">
        <f t="shared" si="117"/>
        <v>0</v>
      </c>
      <c r="K163" s="204">
        <f t="shared" si="119"/>
        <v>0</v>
      </c>
      <c r="L163" s="206"/>
      <c r="M163" s="200"/>
      <c r="N163" s="200"/>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c r="AN163" s="206"/>
      <c r="AO163" s="206"/>
      <c r="AP163" s="206"/>
      <c r="AQ163" s="206"/>
      <c r="AR163" s="206"/>
      <c r="AS163" s="206"/>
      <c r="AT163" s="206"/>
      <c r="AU163" s="206"/>
      <c r="AV163" s="206"/>
      <c r="AW163" s="206"/>
      <c r="AX163" s="206"/>
      <c r="AY163" s="206"/>
      <c r="AZ163" s="206"/>
      <c r="BA163" s="206"/>
      <c r="BB163" s="206"/>
      <c r="BC163" s="206"/>
      <c r="BD163" s="206"/>
      <c r="BE163" s="206"/>
      <c r="BF163" s="206"/>
      <c r="BG163" s="206"/>
      <c r="BH163" s="206"/>
      <c r="BI163" s="206"/>
      <c r="BJ163" s="206"/>
      <c r="BK163" s="206"/>
      <c r="BL163" s="206"/>
      <c r="BM163" s="206"/>
      <c r="BN163" s="206"/>
      <c r="BO163" s="206"/>
      <c r="BP163" s="206"/>
      <c r="BQ163" s="206"/>
      <c r="BR163" s="206"/>
      <c r="BS163" s="206"/>
      <c r="BT163" s="206"/>
      <c r="BU163" s="206"/>
      <c r="BV163" s="206"/>
      <c r="BW163" s="206"/>
      <c r="BX163" s="206"/>
      <c r="BY163" s="206"/>
      <c r="BZ163" s="206"/>
      <c r="CA163" s="206"/>
      <c r="CB163" s="206"/>
      <c r="CC163" s="206"/>
      <c r="CD163" s="206"/>
      <c r="CE163" s="206"/>
      <c r="CF163" s="206"/>
      <c r="CG163" s="206"/>
      <c r="CH163" s="206"/>
      <c r="CI163" s="206"/>
      <c r="CJ163" s="206"/>
      <c r="CK163" s="206"/>
      <c r="CL163" s="206"/>
      <c r="CM163" s="206"/>
      <c r="CN163" s="206"/>
      <c r="CO163" s="206"/>
      <c r="CP163" s="206"/>
      <c r="CQ163" s="206"/>
      <c r="CR163" s="206"/>
      <c r="CS163" s="206"/>
      <c r="CT163" s="206"/>
      <c r="CU163" s="206"/>
      <c r="CV163" s="206"/>
      <c r="CW163" s="206"/>
      <c r="CX163" s="206"/>
      <c r="CY163" s="206"/>
      <c r="CZ163" s="206"/>
      <c r="DA163" s="206"/>
      <c r="DB163" s="206"/>
      <c r="DC163" s="206"/>
      <c r="DD163" s="206"/>
      <c r="DE163" s="206"/>
      <c r="DF163" s="206"/>
      <c r="DG163" s="206"/>
      <c r="DH163" s="206"/>
      <c r="DI163" s="206"/>
      <c r="DJ163" s="206"/>
      <c r="DK163" s="206"/>
      <c r="DL163" s="206"/>
      <c r="DM163" s="206"/>
      <c r="DN163" s="206"/>
      <c r="DO163" s="206"/>
      <c r="DP163" s="206"/>
      <c r="DQ163" s="206"/>
    </row>
    <row r="164" spans="1:121" ht="38.25" x14ac:dyDescent="0.2">
      <c r="A164" s="205"/>
      <c r="B164" s="190" t="s">
        <v>275</v>
      </c>
      <c r="C164" s="201" t="s">
        <v>293</v>
      </c>
      <c r="D164" s="126">
        <v>120</v>
      </c>
      <c r="E164" s="202" t="s">
        <v>292</v>
      </c>
      <c r="F164" s="270"/>
      <c r="G164" s="270"/>
      <c r="H164" s="203">
        <f>SUM(F164,G164)*D164</f>
        <v>0</v>
      </c>
      <c r="I164" s="76">
        <f t="shared" si="117"/>
        <v>0</v>
      </c>
      <c r="J164" s="76">
        <f t="shared" si="117"/>
        <v>0</v>
      </c>
      <c r="K164" s="204">
        <f>SUM(I164:J164)*D164</f>
        <v>0</v>
      </c>
      <c r="L164" s="206"/>
      <c r="M164" s="200"/>
      <c r="N164" s="200"/>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c r="AT164" s="206"/>
      <c r="AU164" s="206"/>
      <c r="AV164" s="206"/>
      <c r="AW164" s="206"/>
      <c r="AX164" s="206"/>
      <c r="AY164" s="206"/>
      <c r="AZ164" s="206"/>
      <c r="BA164" s="206"/>
      <c r="BB164" s="206"/>
      <c r="BC164" s="206"/>
      <c r="BD164" s="206"/>
      <c r="BE164" s="206"/>
      <c r="BF164" s="206"/>
      <c r="BG164" s="206"/>
      <c r="BH164" s="206"/>
      <c r="BI164" s="206"/>
      <c r="BJ164" s="206"/>
      <c r="BK164" s="206"/>
      <c r="BL164" s="206"/>
      <c r="BM164" s="206"/>
      <c r="BN164" s="206"/>
      <c r="BO164" s="206"/>
      <c r="BP164" s="206"/>
      <c r="BQ164" s="206"/>
      <c r="BR164" s="206"/>
      <c r="BS164" s="206"/>
      <c r="BT164" s="206"/>
      <c r="BU164" s="206"/>
      <c r="BV164" s="206"/>
      <c r="BW164" s="206"/>
      <c r="BX164" s="206"/>
      <c r="BY164" s="206"/>
      <c r="BZ164" s="206"/>
      <c r="CA164" s="206"/>
      <c r="CB164" s="206"/>
      <c r="CC164" s="206"/>
      <c r="CD164" s="206"/>
      <c r="CE164" s="206"/>
      <c r="CF164" s="206"/>
      <c r="CG164" s="206"/>
      <c r="CH164" s="206"/>
      <c r="CI164" s="206"/>
      <c r="CJ164" s="206"/>
      <c r="CK164" s="206"/>
      <c r="CL164" s="206"/>
      <c r="CM164" s="206"/>
      <c r="CN164" s="206"/>
      <c r="CO164" s="206"/>
      <c r="CP164" s="206"/>
      <c r="CQ164" s="206"/>
      <c r="CR164" s="206"/>
      <c r="CS164" s="206"/>
      <c r="CT164" s="206"/>
      <c r="CU164" s="206"/>
      <c r="CV164" s="206"/>
      <c r="CW164" s="206"/>
      <c r="CX164" s="206"/>
      <c r="CY164" s="206"/>
      <c r="CZ164" s="206"/>
      <c r="DA164" s="206"/>
      <c r="DB164" s="206"/>
      <c r="DC164" s="206"/>
      <c r="DD164" s="206"/>
      <c r="DE164" s="206"/>
      <c r="DF164" s="206"/>
      <c r="DG164" s="206"/>
      <c r="DH164" s="206"/>
      <c r="DI164" s="206"/>
      <c r="DJ164" s="206"/>
      <c r="DK164" s="206"/>
      <c r="DL164" s="206"/>
      <c r="DM164" s="206"/>
      <c r="DN164" s="206"/>
      <c r="DO164" s="206"/>
      <c r="DP164" s="206"/>
      <c r="DQ164" s="206"/>
    </row>
    <row r="165" spans="1:121" x14ac:dyDescent="0.2">
      <c r="A165" s="205"/>
      <c r="B165" s="190" t="s">
        <v>276</v>
      </c>
      <c r="C165" s="201" t="s">
        <v>294</v>
      </c>
      <c r="D165" s="126">
        <v>2</v>
      </c>
      <c r="E165" s="202" t="s">
        <v>295</v>
      </c>
      <c r="F165" s="270"/>
      <c r="G165" s="270"/>
      <c r="H165" s="203">
        <f t="shared" si="118"/>
        <v>0</v>
      </c>
      <c r="I165" s="76">
        <f t="shared" si="117"/>
        <v>0</v>
      </c>
      <c r="J165" s="76">
        <f t="shared" si="117"/>
        <v>0</v>
      </c>
      <c r="K165" s="204">
        <f t="shared" si="119"/>
        <v>0</v>
      </c>
      <c r="L165" s="206"/>
      <c r="M165" s="200"/>
      <c r="N165" s="200"/>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6"/>
      <c r="AY165" s="206"/>
      <c r="AZ165" s="206"/>
      <c r="BA165" s="206"/>
      <c r="BB165" s="206"/>
      <c r="BC165" s="206"/>
      <c r="BD165" s="206"/>
      <c r="BE165" s="206"/>
      <c r="BF165" s="206"/>
      <c r="BG165" s="206"/>
      <c r="BH165" s="206"/>
      <c r="BI165" s="206"/>
      <c r="BJ165" s="206"/>
      <c r="BK165" s="206"/>
      <c r="BL165" s="206"/>
      <c r="BM165" s="206"/>
      <c r="BN165" s="206"/>
      <c r="BO165" s="206"/>
      <c r="BP165" s="206"/>
      <c r="BQ165" s="206"/>
      <c r="BR165" s="206"/>
      <c r="BS165" s="206"/>
      <c r="BT165" s="206"/>
      <c r="BU165" s="206"/>
      <c r="BV165" s="206"/>
      <c r="BW165" s="206"/>
      <c r="BX165" s="206"/>
      <c r="BY165" s="206"/>
      <c r="BZ165" s="206"/>
      <c r="CA165" s="206"/>
      <c r="CB165" s="206"/>
      <c r="CC165" s="206"/>
      <c r="CD165" s="206"/>
      <c r="CE165" s="206"/>
      <c r="CF165" s="206"/>
      <c r="CG165" s="206"/>
      <c r="CH165" s="206"/>
      <c r="CI165" s="206"/>
      <c r="CJ165" s="206"/>
      <c r="CK165" s="206"/>
      <c r="CL165" s="206"/>
      <c r="CM165" s="206"/>
      <c r="CN165" s="206"/>
      <c r="CO165" s="206"/>
      <c r="CP165" s="206"/>
      <c r="CQ165" s="206"/>
      <c r="CR165" s="206"/>
      <c r="CS165" s="206"/>
      <c r="CT165" s="206"/>
      <c r="CU165" s="206"/>
      <c r="CV165" s="206"/>
      <c r="CW165" s="206"/>
      <c r="CX165" s="206"/>
      <c r="CY165" s="206"/>
      <c r="CZ165" s="206"/>
      <c r="DA165" s="206"/>
      <c r="DB165" s="206"/>
      <c r="DC165" s="206"/>
      <c r="DD165" s="206"/>
      <c r="DE165" s="206"/>
      <c r="DF165" s="206"/>
      <c r="DG165" s="206"/>
      <c r="DH165" s="206"/>
      <c r="DI165" s="206"/>
      <c r="DJ165" s="206"/>
      <c r="DK165" s="206"/>
      <c r="DL165" s="206"/>
      <c r="DM165" s="206"/>
      <c r="DN165" s="206"/>
      <c r="DO165" s="206"/>
      <c r="DP165" s="206"/>
      <c r="DQ165" s="206"/>
    </row>
    <row r="166" spans="1:121" s="211" customFormat="1" ht="25.5" x14ac:dyDescent="0.2">
      <c r="A166" s="205"/>
      <c r="B166" s="190" t="s">
        <v>277</v>
      </c>
      <c r="C166" s="207" t="s">
        <v>296</v>
      </c>
      <c r="D166" s="126">
        <v>2</v>
      </c>
      <c r="E166" s="208" t="s">
        <v>274</v>
      </c>
      <c r="F166" s="85"/>
      <c r="G166" s="85"/>
      <c r="H166" s="209">
        <f t="shared" si="118"/>
        <v>0</v>
      </c>
      <c r="I166" s="76">
        <f t="shared" si="117"/>
        <v>0</v>
      </c>
      <c r="J166" s="76">
        <f t="shared" si="117"/>
        <v>0</v>
      </c>
      <c r="K166" s="204">
        <f t="shared" si="119"/>
        <v>0</v>
      </c>
      <c r="L166" s="210"/>
      <c r="M166" s="200"/>
      <c r="N166" s="20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c r="BY166" s="210"/>
      <c r="BZ166" s="210"/>
      <c r="CA166" s="210"/>
      <c r="CB166" s="210"/>
      <c r="CC166" s="210"/>
      <c r="CD166" s="210"/>
      <c r="CE166" s="210"/>
      <c r="CF166" s="210"/>
      <c r="CG166" s="210"/>
      <c r="CH166" s="210"/>
      <c r="CI166" s="210"/>
      <c r="CJ166" s="210"/>
      <c r="CK166" s="210"/>
      <c r="CL166" s="210"/>
      <c r="CM166" s="210"/>
      <c r="CN166" s="210"/>
      <c r="CO166" s="210"/>
      <c r="CP166" s="210"/>
      <c r="CQ166" s="210"/>
      <c r="CR166" s="210"/>
      <c r="CS166" s="210"/>
      <c r="CT166" s="210"/>
      <c r="CU166" s="210"/>
      <c r="CV166" s="210"/>
      <c r="CW166" s="210"/>
      <c r="CX166" s="210"/>
      <c r="CY166" s="210"/>
      <c r="CZ166" s="210"/>
      <c r="DA166" s="210"/>
      <c r="DB166" s="210"/>
      <c r="DC166" s="210"/>
      <c r="DD166" s="210"/>
      <c r="DE166" s="210"/>
      <c r="DF166" s="210"/>
      <c r="DG166" s="210"/>
      <c r="DH166" s="210"/>
      <c r="DI166" s="210"/>
      <c r="DJ166" s="210"/>
      <c r="DK166" s="210"/>
      <c r="DL166" s="210"/>
      <c r="DM166" s="210"/>
      <c r="DN166" s="210"/>
      <c r="DO166" s="210"/>
      <c r="DP166" s="210"/>
      <c r="DQ166" s="210"/>
    </row>
    <row r="167" spans="1:121" s="215" customFormat="1" ht="25.5" x14ac:dyDescent="0.2">
      <c r="A167" s="212"/>
      <c r="B167" s="190" t="s">
        <v>278</v>
      </c>
      <c r="C167" s="87" t="s">
        <v>297</v>
      </c>
      <c r="D167" s="126">
        <v>2</v>
      </c>
      <c r="E167" s="213" t="s">
        <v>292</v>
      </c>
      <c r="F167" s="271"/>
      <c r="G167" s="272"/>
      <c r="H167" s="214">
        <f t="shared" si="118"/>
        <v>0</v>
      </c>
      <c r="I167" s="76">
        <f t="shared" si="117"/>
        <v>0</v>
      </c>
      <c r="J167" s="76">
        <f t="shared" si="117"/>
        <v>0</v>
      </c>
      <c r="K167" s="204">
        <f t="shared" ref="K167:K172" si="120">SUM(I167:J167)*D167</f>
        <v>0</v>
      </c>
      <c r="M167" s="200"/>
      <c r="N167" s="200"/>
    </row>
    <row r="168" spans="1:121" s="1" customFormat="1" ht="38.25" x14ac:dyDescent="0.2">
      <c r="A168" s="216"/>
      <c r="B168" s="190" t="s">
        <v>279</v>
      </c>
      <c r="C168" s="87" t="s">
        <v>298</v>
      </c>
      <c r="D168" s="126">
        <v>2</v>
      </c>
      <c r="E168" s="217" t="s">
        <v>274</v>
      </c>
      <c r="F168" s="76" t="s">
        <v>56</v>
      </c>
      <c r="G168" s="271"/>
      <c r="H168" s="214">
        <f t="shared" si="118"/>
        <v>0</v>
      </c>
      <c r="I168" s="76" t="s">
        <v>56</v>
      </c>
      <c r="J168" s="76">
        <f t="shared" si="117"/>
        <v>0</v>
      </c>
      <c r="K168" s="204">
        <f t="shared" si="120"/>
        <v>0</v>
      </c>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0"/>
      <c r="AS168" s="200"/>
      <c r="AT168" s="200"/>
      <c r="AU168" s="200"/>
      <c r="AV168" s="200"/>
      <c r="AW168" s="200"/>
      <c r="AX168" s="200"/>
      <c r="AY168" s="200"/>
      <c r="AZ168" s="200"/>
      <c r="BA168" s="200"/>
      <c r="BB168" s="200"/>
      <c r="BC168" s="200"/>
      <c r="BD168" s="200"/>
      <c r="BE168" s="200"/>
      <c r="BF168" s="200"/>
      <c r="BG168" s="200"/>
      <c r="BH168" s="200"/>
      <c r="BI168" s="200"/>
      <c r="BJ168" s="200"/>
      <c r="BK168" s="200"/>
      <c r="BL168" s="200"/>
      <c r="BM168" s="200"/>
      <c r="BN168" s="200"/>
      <c r="BO168" s="200"/>
      <c r="BP168" s="200"/>
      <c r="BQ168" s="200"/>
      <c r="BR168" s="200"/>
      <c r="BS168" s="200"/>
      <c r="BT168" s="200"/>
      <c r="BU168" s="200"/>
      <c r="BV168" s="200"/>
      <c r="BW168" s="200"/>
      <c r="BX168" s="200"/>
      <c r="BY168" s="200"/>
      <c r="BZ168" s="200"/>
      <c r="CA168" s="200"/>
      <c r="CB168" s="200"/>
      <c r="CC168" s="200"/>
      <c r="CD168" s="200"/>
      <c r="CE168" s="200"/>
      <c r="CF168" s="200"/>
      <c r="CG168" s="200"/>
      <c r="CH168" s="200"/>
      <c r="CI168" s="200"/>
      <c r="CJ168" s="200"/>
      <c r="CK168" s="200"/>
      <c r="CL168" s="200"/>
      <c r="CM168" s="200"/>
      <c r="CN168" s="200"/>
      <c r="CO168" s="200"/>
      <c r="CP168" s="200"/>
      <c r="CQ168" s="200"/>
      <c r="CR168" s="200"/>
      <c r="CS168" s="200"/>
      <c r="CT168" s="200"/>
      <c r="CU168" s="200"/>
      <c r="CV168" s="200"/>
      <c r="CW168" s="200"/>
      <c r="CX168" s="200"/>
      <c r="CY168" s="200"/>
      <c r="CZ168" s="200"/>
      <c r="DA168" s="200"/>
      <c r="DB168" s="200"/>
      <c r="DC168" s="200"/>
      <c r="DD168" s="200"/>
      <c r="DE168" s="200"/>
      <c r="DF168" s="200"/>
      <c r="DG168" s="200"/>
      <c r="DH168" s="200"/>
      <c r="DI168" s="200"/>
      <c r="DJ168" s="200"/>
      <c r="DK168" s="200"/>
      <c r="DL168" s="200"/>
      <c r="DM168" s="200"/>
      <c r="DN168" s="200"/>
      <c r="DO168" s="200"/>
      <c r="DP168" s="200"/>
      <c r="DQ168" s="200"/>
    </row>
    <row r="169" spans="1:121" s="1" customFormat="1" ht="25.5" x14ac:dyDescent="0.2">
      <c r="A169" s="218"/>
      <c r="B169" s="190" t="s">
        <v>299</v>
      </c>
      <c r="C169" s="87" t="s">
        <v>300</v>
      </c>
      <c r="D169" s="126">
        <v>30</v>
      </c>
      <c r="E169" s="217" t="s">
        <v>292</v>
      </c>
      <c r="F169" s="271"/>
      <c r="G169" s="271"/>
      <c r="H169" s="214">
        <f t="shared" si="118"/>
        <v>0</v>
      </c>
      <c r="I169" s="76">
        <f t="shared" si="117"/>
        <v>0</v>
      </c>
      <c r="J169" s="76">
        <f t="shared" si="117"/>
        <v>0</v>
      </c>
      <c r="K169" s="204">
        <f t="shared" si="120"/>
        <v>0</v>
      </c>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200"/>
      <c r="BA169" s="200"/>
      <c r="BB169" s="200"/>
      <c r="BC169" s="200"/>
      <c r="BD169" s="200"/>
      <c r="BE169" s="200"/>
      <c r="BF169" s="200"/>
      <c r="BG169" s="200"/>
      <c r="BH169" s="200"/>
      <c r="BI169" s="200"/>
      <c r="BJ169" s="200"/>
      <c r="BK169" s="200"/>
      <c r="BL169" s="200"/>
      <c r="BM169" s="200"/>
      <c r="BN169" s="200"/>
      <c r="BO169" s="200"/>
      <c r="BP169" s="200"/>
      <c r="BQ169" s="200"/>
      <c r="BR169" s="200"/>
      <c r="BS169" s="200"/>
      <c r="BT169" s="200"/>
      <c r="BU169" s="200"/>
      <c r="BV169" s="200"/>
      <c r="BW169" s="200"/>
      <c r="BX169" s="200"/>
      <c r="BY169" s="200"/>
      <c r="BZ169" s="200"/>
      <c r="CA169" s="200"/>
      <c r="CB169" s="200"/>
      <c r="CC169" s="200"/>
      <c r="CD169" s="200"/>
      <c r="CE169" s="200"/>
      <c r="CF169" s="200"/>
      <c r="CG169" s="200"/>
      <c r="CH169" s="200"/>
      <c r="CI169" s="200"/>
      <c r="CJ169" s="200"/>
      <c r="CK169" s="200"/>
      <c r="CL169" s="200"/>
      <c r="CM169" s="200"/>
      <c r="CN169" s="200"/>
      <c r="CO169" s="200"/>
      <c r="CP169" s="200"/>
      <c r="CQ169" s="200"/>
      <c r="CR169" s="200"/>
      <c r="CS169" s="200"/>
      <c r="CT169" s="200"/>
      <c r="CU169" s="200"/>
      <c r="CV169" s="200"/>
      <c r="CW169" s="200"/>
      <c r="CX169" s="200"/>
      <c r="CY169" s="200"/>
      <c r="CZ169" s="200"/>
      <c r="DA169" s="200"/>
      <c r="DB169" s="200"/>
      <c r="DC169" s="200"/>
      <c r="DD169" s="200"/>
      <c r="DE169" s="200"/>
      <c r="DF169" s="200"/>
      <c r="DG169" s="200"/>
      <c r="DH169" s="200"/>
      <c r="DI169" s="200"/>
      <c r="DJ169" s="200"/>
      <c r="DK169" s="200"/>
      <c r="DL169" s="200"/>
      <c r="DM169" s="200"/>
      <c r="DN169" s="200"/>
      <c r="DO169" s="200"/>
      <c r="DP169" s="200"/>
      <c r="DQ169" s="200"/>
    </row>
    <row r="170" spans="1:121" s="1" customFormat="1" ht="25.5" x14ac:dyDescent="0.2">
      <c r="A170" s="218"/>
      <c r="B170" s="190" t="s">
        <v>301</v>
      </c>
      <c r="C170" s="87" t="s">
        <v>302</v>
      </c>
      <c r="D170" s="126">
        <v>12</v>
      </c>
      <c r="E170" s="217" t="s">
        <v>274</v>
      </c>
      <c r="F170" s="271"/>
      <c r="G170" s="271"/>
      <c r="H170" s="214">
        <f t="shared" si="118"/>
        <v>0</v>
      </c>
      <c r="I170" s="76">
        <f t="shared" si="117"/>
        <v>0</v>
      </c>
      <c r="J170" s="76">
        <f t="shared" si="117"/>
        <v>0</v>
      </c>
      <c r="K170" s="204">
        <f t="shared" si="120"/>
        <v>0</v>
      </c>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0"/>
      <c r="AZ170" s="200"/>
      <c r="BA170" s="200"/>
      <c r="BB170" s="200"/>
      <c r="BC170" s="200"/>
      <c r="BD170" s="200"/>
      <c r="BE170" s="200"/>
      <c r="BF170" s="200"/>
      <c r="BG170" s="200"/>
      <c r="BH170" s="200"/>
      <c r="BI170" s="200"/>
      <c r="BJ170" s="200"/>
      <c r="BK170" s="200"/>
      <c r="BL170" s="200"/>
      <c r="BM170" s="200"/>
      <c r="BN170" s="200"/>
      <c r="BO170" s="200"/>
      <c r="BP170" s="200"/>
      <c r="BQ170" s="200"/>
      <c r="BR170" s="200"/>
      <c r="BS170" s="200"/>
      <c r="BT170" s="200"/>
      <c r="BU170" s="200"/>
      <c r="BV170" s="200"/>
      <c r="BW170" s="200"/>
      <c r="BX170" s="200"/>
      <c r="BY170" s="200"/>
      <c r="BZ170" s="200"/>
      <c r="CA170" s="200"/>
      <c r="CB170" s="200"/>
      <c r="CC170" s="200"/>
      <c r="CD170" s="200"/>
      <c r="CE170" s="200"/>
      <c r="CF170" s="200"/>
      <c r="CG170" s="200"/>
      <c r="CH170" s="200"/>
      <c r="CI170" s="200"/>
      <c r="CJ170" s="200"/>
      <c r="CK170" s="200"/>
      <c r="CL170" s="200"/>
      <c r="CM170" s="200"/>
      <c r="CN170" s="200"/>
      <c r="CO170" s="200"/>
      <c r="CP170" s="200"/>
      <c r="CQ170" s="200"/>
      <c r="CR170" s="200"/>
      <c r="CS170" s="200"/>
      <c r="CT170" s="200"/>
      <c r="CU170" s="200"/>
      <c r="CV170" s="200"/>
      <c r="CW170" s="200"/>
      <c r="CX170" s="200"/>
      <c r="CY170" s="200"/>
      <c r="CZ170" s="200"/>
      <c r="DA170" s="200"/>
      <c r="DB170" s="200"/>
      <c r="DC170" s="200"/>
      <c r="DD170" s="200"/>
      <c r="DE170" s="200"/>
      <c r="DF170" s="200"/>
      <c r="DG170" s="200"/>
      <c r="DH170" s="200"/>
      <c r="DI170" s="200"/>
      <c r="DJ170" s="200"/>
      <c r="DK170" s="200"/>
      <c r="DL170" s="200"/>
      <c r="DM170" s="200"/>
      <c r="DN170" s="200"/>
      <c r="DO170" s="200"/>
      <c r="DP170" s="200"/>
      <c r="DQ170" s="200"/>
    </row>
    <row r="171" spans="1:121" s="1" customFormat="1" ht="25.5" x14ac:dyDescent="0.2">
      <c r="A171" s="218"/>
      <c r="B171" s="190" t="s">
        <v>303</v>
      </c>
      <c r="C171" s="87" t="s">
        <v>304</v>
      </c>
      <c r="D171" s="126">
        <v>2</v>
      </c>
      <c r="E171" s="217" t="s">
        <v>120</v>
      </c>
      <c r="F171" s="271"/>
      <c r="G171" s="271"/>
      <c r="H171" s="214">
        <f t="shared" si="118"/>
        <v>0</v>
      </c>
      <c r="I171" s="76">
        <f t="shared" si="117"/>
        <v>0</v>
      </c>
      <c r="J171" s="76">
        <f t="shared" si="117"/>
        <v>0</v>
      </c>
      <c r="K171" s="204">
        <f t="shared" si="120"/>
        <v>0</v>
      </c>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row>
    <row r="172" spans="1:121" s="1" customFormat="1" ht="13.5" thickBot="1" x14ac:dyDescent="0.25">
      <c r="A172" s="218"/>
      <c r="B172" s="190" t="s">
        <v>305</v>
      </c>
      <c r="C172" s="87" t="s">
        <v>306</v>
      </c>
      <c r="D172" s="126">
        <v>1</v>
      </c>
      <c r="E172" s="217" t="s">
        <v>274</v>
      </c>
      <c r="F172" s="271"/>
      <c r="G172" s="271"/>
      <c r="H172" s="214">
        <f t="shared" si="118"/>
        <v>0</v>
      </c>
      <c r="I172" s="76">
        <f t="shared" si="117"/>
        <v>0</v>
      </c>
      <c r="J172" s="76">
        <f t="shared" si="117"/>
        <v>0</v>
      </c>
      <c r="K172" s="219">
        <f t="shared" si="120"/>
        <v>0</v>
      </c>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c r="AO172" s="200"/>
      <c r="AP172" s="200"/>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0"/>
      <c r="BO172" s="200"/>
      <c r="BP172" s="200"/>
      <c r="BQ172" s="200"/>
      <c r="BR172" s="200"/>
      <c r="BS172" s="200"/>
      <c r="BT172" s="200"/>
      <c r="BU172" s="200"/>
      <c r="BV172" s="200"/>
      <c r="BW172" s="200"/>
      <c r="BX172" s="200"/>
      <c r="BY172" s="200"/>
      <c r="BZ172" s="200"/>
      <c r="CA172" s="200"/>
      <c r="CB172" s="200"/>
      <c r="CC172" s="200"/>
      <c r="CD172" s="200"/>
      <c r="CE172" s="200"/>
      <c r="CF172" s="200"/>
      <c r="CG172" s="200"/>
      <c r="CH172" s="200"/>
      <c r="CI172" s="200"/>
      <c r="CJ172" s="200"/>
      <c r="CK172" s="200"/>
      <c r="CL172" s="200"/>
      <c r="CM172" s="200"/>
      <c r="CN172" s="200"/>
      <c r="CO172" s="200"/>
      <c r="CP172" s="200"/>
      <c r="CQ172" s="200"/>
      <c r="CR172" s="200"/>
      <c r="CS172" s="200"/>
      <c r="CT172" s="200"/>
      <c r="CU172" s="200"/>
      <c r="CV172" s="200"/>
      <c r="CW172" s="200"/>
      <c r="CX172" s="200"/>
      <c r="CY172" s="200"/>
      <c r="CZ172" s="200"/>
      <c r="DA172" s="200"/>
      <c r="DB172" s="200"/>
      <c r="DC172" s="200"/>
      <c r="DD172" s="200"/>
      <c r="DE172" s="200"/>
      <c r="DF172" s="200"/>
      <c r="DG172" s="200"/>
      <c r="DH172" s="200"/>
      <c r="DI172" s="200"/>
      <c r="DJ172" s="200"/>
      <c r="DK172" s="200"/>
      <c r="DL172" s="200"/>
      <c r="DM172" s="200"/>
      <c r="DN172" s="200"/>
      <c r="DO172" s="200"/>
      <c r="DP172" s="200"/>
      <c r="DQ172" s="200"/>
    </row>
    <row r="173" spans="1:121" ht="15.75" thickBot="1" x14ac:dyDescent="0.3">
      <c r="A173" s="60"/>
      <c r="B173" s="61"/>
      <c r="C173" s="62" t="s">
        <v>260</v>
      </c>
      <c r="D173" s="61"/>
      <c r="E173" s="61"/>
      <c r="F173" s="61">
        <f>SUMPRODUCT(F159:F172,D159:D172)</f>
        <v>0</v>
      </c>
      <c r="G173" s="61">
        <f>SUMPRODUCT(G159:G172,D159:D172)</f>
        <v>0</v>
      </c>
      <c r="H173" s="61">
        <f>SUM(H159:H172)</f>
        <v>0</v>
      </c>
      <c r="I173" s="61">
        <f>SUMPRODUCT(I159:I172,D159:D172)</f>
        <v>0</v>
      </c>
      <c r="J173" s="61">
        <f>SUMPRODUCT(J159:J172,D159:D172)</f>
        <v>0</v>
      </c>
      <c r="K173" s="61">
        <f>SUM(K159:K172)</f>
        <v>0</v>
      </c>
      <c r="L173" s="59">
        <f>SUM(F173:G173)</f>
        <v>0</v>
      </c>
      <c r="M173" s="58">
        <f>SUM(I173:J173)</f>
        <v>0</v>
      </c>
    </row>
    <row r="174" spans="1:121" s="1" customFormat="1" ht="15.95" customHeight="1" x14ac:dyDescent="0.2">
      <c r="A174" s="220"/>
      <c r="B174" s="161">
        <v>2</v>
      </c>
      <c r="C174" s="316" t="s">
        <v>307</v>
      </c>
      <c r="D174" s="317"/>
      <c r="E174" s="317"/>
      <c r="F174" s="317"/>
      <c r="G174" s="317"/>
      <c r="H174" s="317"/>
      <c r="I174" s="317"/>
      <c r="J174" s="317"/>
      <c r="K174" s="318"/>
    </row>
    <row r="175" spans="1:121" s="1" customFormat="1" ht="25.5" x14ac:dyDescent="0.2">
      <c r="A175" s="221"/>
      <c r="B175" s="86" t="s">
        <v>44</v>
      </c>
      <c r="C175" s="87" t="s">
        <v>308</v>
      </c>
      <c r="D175" s="125">
        <v>24</v>
      </c>
      <c r="E175" s="88" t="s">
        <v>52</v>
      </c>
      <c r="F175" s="89"/>
      <c r="G175" s="90"/>
      <c r="H175" s="91">
        <f t="shared" ref="H175:H182" si="121">SUM(F175,G175)*D175</f>
        <v>0</v>
      </c>
      <c r="I175" s="76">
        <f t="shared" ref="I175:J182" si="122">TRUNC(F175*(1+$K$3),2)</f>
        <v>0</v>
      </c>
      <c r="J175" s="76">
        <f t="shared" si="122"/>
        <v>0</v>
      </c>
      <c r="K175" s="222">
        <f t="shared" ref="K175:K182" si="123">SUM(I175:J175)*D175</f>
        <v>0</v>
      </c>
    </row>
    <row r="176" spans="1:121" s="1" customFormat="1" ht="39.75" customHeight="1" x14ac:dyDescent="0.2">
      <c r="A176" s="223"/>
      <c r="B176" s="92" t="s">
        <v>45</v>
      </c>
      <c r="C176" s="87" t="s">
        <v>309</v>
      </c>
      <c r="D176" s="126">
        <v>4</v>
      </c>
      <c r="E176" s="84" t="s">
        <v>31</v>
      </c>
      <c r="F176" s="89"/>
      <c r="G176" s="90"/>
      <c r="H176" s="93">
        <f t="shared" si="121"/>
        <v>0</v>
      </c>
      <c r="I176" s="76">
        <f t="shared" si="122"/>
        <v>0</v>
      </c>
      <c r="J176" s="76">
        <f t="shared" si="122"/>
        <v>0</v>
      </c>
      <c r="K176" s="129">
        <f t="shared" si="123"/>
        <v>0</v>
      </c>
    </row>
    <row r="177" spans="1:13" s="1" customFormat="1" ht="25.5" x14ac:dyDescent="0.2">
      <c r="A177" s="223"/>
      <c r="B177" s="86" t="s">
        <v>46</v>
      </c>
      <c r="C177" s="87" t="s">
        <v>310</v>
      </c>
      <c r="D177" s="126">
        <v>90</v>
      </c>
      <c r="E177" s="84" t="s">
        <v>292</v>
      </c>
      <c r="F177" s="89"/>
      <c r="G177" s="90"/>
      <c r="H177" s="93">
        <f t="shared" si="121"/>
        <v>0</v>
      </c>
      <c r="I177" s="76">
        <f t="shared" si="122"/>
        <v>0</v>
      </c>
      <c r="J177" s="76">
        <f t="shared" si="122"/>
        <v>0</v>
      </c>
      <c r="K177" s="129">
        <f t="shared" si="123"/>
        <v>0</v>
      </c>
    </row>
    <row r="178" spans="1:13" s="1" customFormat="1" ht="38.25" x14ac:dyDescent="0.2">
      <c r="A178" s="223"/>
      <c r="B178" s="86" t="s">
        <v>280</v>
      </c>
      <c r="C178" s="87" t="s">
        <v>311</v>
      </c>
      <c r="D178" s="126">
        <v>24</v>
      </c>
      <c r="E178" s="84" t="s">
        <v>52</v>
      </c>
      <c r="F178" s="89"/>
      <c r="G178" s="90"/>
      <c r="H178" s="93">
        <f t="shared" si="121"/>
        <v>0</v>
      </c>
      <c r="I178" s="76">
        <f t="shared" si="122"/>
        <v>0</v>
      </c>
      <c r="J178" s="76">
        <f t="shared" si="122"/>
        <v>0</v>
      </c>
      <c r="K178" s="129">
        <f t="shared" si="123"/>
        <v>0</v>
      </c>
    </row>
    <row r="179" spans="1:13" s="1" customFormat="1" ht="38.25" x14ac:dyDescent="0.2">
      <c r="A179" s="223"/>
      <c r="B179" s="92" t="s">
        <v>281</v>
      </c>
      <c r="C179" s="87" t="s">
        <v>312</v>
      </c>
      <c r="D179" s="126">
        <v>6</v>
      </c>
      <c r="E179" s="84" t="s">
        <v>31</v>
      </c>
      <c r="F179" s="89"/>
      <c r="G179" s="90"/>
      <c r="H179" s="93">
        <f t="shared" si="121"/>
        <v>0</v>
      </c>
      <c r="I179" s="76">
        <f t="shared" si="122"/>
        <v>0</v>
      </c>
      <c r="J179" s="76">
        <f t="shared" si="122"/>
        <v>0</v>
      </c>
      <c r="K179" s="129">
        <f t="shared" si="123"/>
        <v>0</v>
      </c>
    </row>
    <row r="180" spans="1:13" s="1" customFormat="1" ht="25.5" x14ac:dyDescent="0.2">
      <c r="A180" s="223"/>
      <c r="B180" s="86" t="s">
        <v>313</v>
      </c>
      <c r="C180" s="87" t="s">
        <v>314</v>
      </c>
      <c r="D180" s="126">
        <v>1</v>
      </c>
      <c r="E180" s="84" t="s">
        <v>31</v>
      </c>
      <c r="F180" s="89"/>
      <c r="G180" s="90"/>
      <c r="H180" s="93">
        <f t="shared" si="121"/>
        <v>0</v>
      </c>
      <c r="I180" s="76">
        <f t="shared" si="122"/>
        <v>0</v>
      </c>
      <c r="J180" s="76">
        <f t="shared" si="122"/>
        <v>0</v>
      </c>
      <c r="K180" s="129">
        <f t="shared" si="123"/>
        <v>0</v>
      </c>
    </row>
    <row r="181" spans="1:13" s="1" customFormat="1" x14ac:dyDescent="0.2">
      <c r="A181" s="223"/>
      <c r="B181" s="86" t="s">
        <v>315</v>
      </c>
      <c r="C181" s="87" t="s">
        <v>316</v>
      </c>
      <c r="D181" s="127">
        <v>1</v>
      </c>
      <c r="E181" s="84" t="s">
        <v>31</v>
      </c>
      <c r="F181" s="89"/>
      <c r="G181" s="90"/>
      <c r="H181" s="94">
        <f t="shared" si="121"/>
        <v>0</v>
      </c>
      <c r="I181" s="76">
        <f t="shared" si="122"/>
        <v>0</v>
      </c>
      <c r="J181" s="76">
        <f t="shared" si="122"/>
        <v>0</v>
      </c>
      <c r="K181" s="177">
        <f t="shared" si="123"/>
        <v>0</v>
      </c>
    </row>
    <row r="182" spans="1:13" s="1" customFormat="1" ht="26.25" thickBot="1" x14ac:dyDescent="0.25">
      <c r="A182" s="223"/>
      <c r="B182" s="92" t="s">
        <v>317</v>
      </c>
      <c r="C182" s="87" t="s">
        <v>318</v>
      </c>
      <c r="D182" s="127">
        <v>1</v>
      </c>
      <c r="E182" s="95" t="s">
        <v>31</v>
      </c>
      <c r="F182" s="89"/>
      <c r="G182" s="90"/>
      <c r="H182" s="94">
        <f t="shared" si="121"/>
        <v>0</v>
      </c>
      <c r="I182" s="76">
        <f t="shared" si="122"/>
        <v>0</v>
      </c>
      <c r="J182" s="76">
        <f t="shared" si="122"/>
        <v>0</v>
      </c>
      <c r="K182" s="224">
        <f t="shared" si="123"/>
        <v>0</v>
      </c>
    </row>
    <row r="183" spans="1:13" ht="15.75" thickBot="1" x14ac:dyDescent="0.3">
      <c r="A183" s="60"/>
      <c r="B183" s="61"/>
      <c r="C183" s="62" t="s">
        <v>260</v>
      </c>
      <c r="D183" s="61"/>
      <c r="E183" s="61"/>
      <c r="F183" s="61">
        <f>SUMPRODUCT(F175:F182,D175:D182)</f>
        <v>0</v>
      </c>
      <c r="G183" s="61">
        <f>SUMPRODUCT(G175:G182,D175:D182)</f>
        <v>0</v>
      </c>
      <c r="H183" s="61">
        <f>SUM(H175:H182)</f>
        <v>0</v>
      </c>
      <c r="I183" s="61">
        <f>SUMPRODUCT(I175:I182,D175:D182)</f>
        <v>0</v>
      </c>
      <c r="J183" s="61">
        <f>SUMPRODUCT(J175:J182,D175:D182)</f>
        <v>0</v>
      </c>
      <c r="K183" s="61">
        <f>SUM(K175:K182)</f>
        <v>0</v>
      </c>
      <c r="L183" s="59">
        <f>SUM(F183:G183)</f>
        <v>0</v>
      </c>
      <c r="M183" s="58">
        <f>SUM(I183:J183)</f>
        <v>0</v>
      </c>
    </row>
    <row r="184" spans="1:13" s="1" customFormat="1" ht="15.95" customHeight="1" x14ac:dyDescent="0.2">
      <c r="A184" s="220"/>
      <c r="B184" s="225">
        <v>3</v>
      </c>
      <c r="C184" s="316" t="s">
        <v>319</v>
      </c>
      <c r="D184" s="317"/>
      <c r="E184" s="317"/>
      <c r="F184" s="317"/>
      <c r="G184" s="317"/>
      <c r="H184" s="317"/>
      <c r="I184" s="317"/>
      <c r="J184" s="317"/>
      <c r="K184" s="318"/>
    </row>
    <row r="185" spans="1:13" s="1" customFormat="1" ht="25.5" x14ac:dyDescent="0.2">
      <c r="A185" s="221"/>
      <c r="B185" s="86" t="s">
        <v>50</v>
      </c>
      <c r="C185" s="87" t="s">
        <v>320</v>
      </c>
      <c r="D185" s="125">
        <v>6</v>
      </c>
      <c r="E185" s="88" t="s">
        <v>31</v>
      </c>
      <c r="F185" s="89"/>
      <c r="G185" s="90"/>
      <c r="H185" s="91">
        <f>SUM(F185:G185)*D185</f>
        <v>0</v>
      </c>
      <c r="I185" s="76">
        <f t="shared" ref="I185:J187" si="124">TRUNC(F185*(1+$K$3),2)</f>
        <v>0</v>
      </c>
      <c r="J185" s="76">
        <f t="shared" si="124"/>
        <v>0</v>
      </c>
      <c r="K185" s="222">
        <f>SUM(I185:J185)*D185</f>
        <v>0</v>
      </c>
    </row>
    <row r="186" spans="1:13" s="1" customFormat="1" ht="30" customHeight="1" x14ac:dyDescent="0.2">
      <c r="A186" s="223"/>
      <c r="B186" s="92" t="s">
        <v>53</v>
      </c>
      <c r="C186" s="96" t="s">
        <v>321</v>
      </c>
      <c r="D186" s="126">
        <v>2</v>
      </c>
      <c r="E186" s="84" t="s">
        <v>31</v>
      </c>
      <c r="F186" s="89"/>
      <c r="G186" s="90"/>
      <c r="H186" s="93">
        <f>SUM(F186:G186)*D186</f>
        <v>0</v>
      </c>
      <c r="I186" s="76">
        <f t="shared" si="124"/>
        <v>0</v>
      </c>
      <c r="J186" s="76">
        <f t="shared" si="124"/>
        <v>0</v>
      </c>
      <c r="K186" s="129">
        <f>SUM(I186:J186)*D186</f>
        <v>0</v>
      </c>
    </row>
    <row r="187" spans="1:13" s="1" customFormat="1" ht="44.25" customHeight="1" thickBot="1" x14ac:dyDescent="0.25">
      <c r="A187" s="223"/>
      <c r="B187" s="97" t="s">
        <v>218</v>
      </c>
      <c r="C187" s="98" t="s">
        <v>322</v>
      </c>
      <c r="D187" s="127">
        <v>1</v>
      </c>
      <c r="E187" s="95" t="s">
        <v>31</v>
      </c>
      <c r="F187" s="99"/>
      <c r="G187" s="100"/>
      <c r="H187" s="94">
        <f>SUM(F187:G187)*D187</f>
        <v>0</v>
      </c>
      <c r="I187" s="76">
        <f t="shared" si="124"/>
        <v>0</v>
      </c>
      <c r="J187" s="76">
        <f t="shared" si="124"/>
        <v>0</v>
      </c>
      <c r="K187" s="224">
        <f>SUM(I187:J187)*D187</f>
        <v>0</v>
      </c>
    </row>
    <row r="188" spans="1:13" ht="15.75" thickBot="1" x14ac:dyDescent="0.3">
      <c r="A188" s="60"/>
      <c r="B188" s="61"/>
      <c r="C188" s="62" t="s">
        <v>260</v>
      </c>
      <c r="D188" s="61"/>
      <c r="E188" s="61"/>
      <c r="F188" s="61">
        <f>SUMPRODUCT(F185:F187,D185:D187)</f>
        <v>0</v>
      </c>
      <c r="G188" s="61">
        <f>SUMPRODUCT(G185:G187,D185:D187)</f>
        <v>0</v>
      </c>
      <c r="H188" s="61">
        <f>SUM(H185:H187)</f>
        <v>0</v>
      </c>
      <c r="I188" s="61">
        <f>SUMPRODUCT(I185:I187,D185:D187)</f>
        <v>0</v>
      </c>
      <c r="J188" s="61">
        <f>SUMPRODUCT(J185:J187,D185:D187)</f>
        <v>0</v>
      </c>
      <c r="K188" s="61">
        <f>SUM(K185:K187)</f>
        <v>0</v>
      </c>
      <c r="L188" s="59">
        <f>SUM(F188:G188)</f>
        <v>0</v>
      </c>
      <c r="M188" s="58">
        <f>SUM(I188:J188)</f>
        <v>0</v>
      </c>
    </row>
    <row r="189" spans="1:13" s="1" customFormat="1" ht="15.95" customHeight="1" x14ac:dyDescent="0.2">
      <c r="A189" s="220"/>
      <c r="B189" s="225">
        <v>4</v>
      </c>
      <c r="C189" s="316" t="s">
        <v>323</v>
      </c>
      <c r="D189" s="317"/>
      <c r="E189" s="317"/>
      <c r="F189" s="317"/>
      <c r="G189" s="317"/>
      <c r="H189" s="317"/>
      <c r="I189" s="317"/>
      <c r="J189" s="317"/>
      <c r="K189" s="318"/>
    </row>
    <row r="190" spans="1:13" s="1" customFormat="1" ht="38.25" x14ac:dyDescent="0.2">
      <c r="A190" s="221"/>
      <c r="B190" s="86" t="s">
        <v>130</v>
      </c>
      <c r="C190" s="87" t="s">
        <v>324</v>
      </c>
      <c r="D190" s="125">
        <v>12</v>
      </c>
      <c r="E190" s="88" t="s">
        <v>52</v>
      </c>
      <c r="F190" s="89"/>
      <c r="G190" s="90"/>
      <c r="H190" s="91">
        <f t="shared" ref="H190:H197" si="125">SUM(F190,G190)*D190</f>
        <v>0</v>
      </c>
      <c r="I190" s="76">
        <f t="shared" ref="I190:J197" si="126">TRUNC(F190*(1+$K$3),2)</f>
        <v>0</v>
      </c>
      <c r="J190" s="76">
        <f t="shared" si="126"/>
        <v>0</v>
      </c>
      <c r="K190" s="222">
        <f t="shared" ref="K190:K197" si="127">SUM(I190:J190)*D190</f>
        <v>0</v>
      </c>
    </row>
    <row r="191" spans="1:13" s="1" customFormat="1" ht="39.75" customHeight="1" x14ac:dyDescent="0.2">
      <c r="A191" s="223"/>
      <c r="B191" s="86" t="s">
        <v>325</v>
      </c>
      <c r="C191" s="87" t="s">
        <v>326</v>
      </c>
      <c r="D191" s="126">
        <v>4</v>
      </c>
      <c r="E191" s="84" t="s">
        <v>31</v>
      </c>
      <c r="F191" s="89"/>
      <c r="G191" s="90"/>
      <c r="H191" s="93">
        <f t="shared" si="125"/>
        <v>0</v>
      </c>
      <c r="I191" s="76">
        <f t="shared" si="126"/>
        <v>0</v>
      </c>
      <c r="J191" s="76">
        <f t="shared" si="126"/>
        <v>0</v>
      </c>
      <c r="K191" s="129">
        <f t="shared" si="127"/>
        <v>0</v>
      </c>
    </row>
    <row r="192" spans="1:13" s="1" customFormat="1" ht="32.25" customHeight="1" x14ac:dyDescent="0.2">
      <c r="A192" s="223"/>
      <c r="B192" s="86" t="s">
        <v>327</v>
      </c>
      <c r="C192" s="87" t="s">
        <v>328</v>
      </c>
      <c r="D192" s="126">
        <v>180</v>
      </c>
      <c r="E192" s="84" t="s">
        <v>292</v>
      </c>
      <c r="F192" s="89"/>
      <c r="G192" s="90"/>
      <c r="H192" s="93">
        <f t="shared" si="125"/>
        <v>0</v>
      </c>
      <c r="I192" s="76">
        <f t="shared" si="126"/>
        <v>0</v>
      </c>
      <c r="J192" s="76">
        <f t="shared" si="126"/>
        <v>0</v>
      </c>
      <c r="K192" s="129">
        <f t="shared" si="127"/>
        <v>0</v>
      </c>
    </row>
    <row r="193" spans="1:13" s="1" customFormat="1" ht="38.25" x14ac:dyDescent="0.2">
      <c r="A193" s="223"/>
      <c r="B193" s="86" t="s">
        <v>329</v>
      </c>
      <c r="C193" s="87" t="s">
        <v>330</v>
      </c>
      <c r="D193" s="122">
        <v>110</v>
      </c>
      <c r="E193" s="101" t="s">
        <v>52</v>
      </c>
      <c r="F193" s="102"/>
      <c r="G193" s="102"/>
      <c r="H193" s="103">
        <f>SUM(F193,G193)*D193</f>
        <v>0</v>
      </c>
      <c r="I193" s="76">
        <f t="shared" si="126"/>
        <v>0</v>
      </c>
      <c r="J193" s="76">
        <f t="shared" si="126"/>
        <v>0</v>
      </c>
      <c r="K193" s="226">
        <f t="shared" si="127"/>
        <v>0</v>
      </c>
    </row>
    <row r="194" spans="1:13" s="1" customFormat="1" ht="51" x14ac:dyDescent="0.2">
      <c r="A194" s="223"/>
      <c r="B194" s="86" t="s">
        <v>331</v>
      </c>
      <c r="C194" s="87" t="s">
        <v>332</v>
      </c>
      <c r="D194" s="122">
        <v>60</v>
      </c>
      <c r="E194" s="101" t="s">
        <v>52</v>
      </c>
      <c r="F194" s="102"/>
      <c r="G194" s="102"/>
      <c r="H194" s="103">
        <f>SUM(F194,G194)*D194</f>
        <v>0</v>
      </c>
      <c r="I194" s="76">
        <f t="shared" si="126"/>
        <v>0</v>
      </c>
      <c r="J194" s="76">
        <f t="shared" si="126"/>
        <v>0</v>
      </c>
      <c r="K194" s="226">
        <f t="shared" si="127"/>
        <v>0</v>
      </c>
    </row>
    <row r="195" spans="1:13" s="1" customFormat="1" ht="39.75" customHeight="1" x14ac:dyDescent="0.2">
      <c r="A195" s="223"/>
      <c r="B195" s="86" t="s">
        <v>333</v>
      </c>
      <c r="C195" s="87" t="s">
        <v>334</v>
      </c>
      <c r="D195" s="126">
        <v>2</v>
      </c>
      <c r="E195" s="84" t="s">
        <v>31</v>
      </c>
      <c r="F195" s="89"/>
      <c r="G195" s="90"/>
      <c r="H195" s="93">
        <f t="shared" ref="H195" si="128">SUM(F195,G195)*D195</f>
        <v>0</v>
      </c>
      <c r="I195" s="76">
        <f t="shared" si="126"/>
        <v>0</v>
      </c>
      <c r="J195" s="76">
        <f t="shared" si="126"/>
        <v>0</v>
      </c>
      <c r="K195" s="129">
        <f t="shared" si="127"/>
        <v>0</v>
      </c>
    </row>
    <row r="196" spans="1:13" s="1" customFormat="1" ht="25.5" x14ac:dyDescent="0.2">
      <c r="A196" s="223"/>
      <c r="B196" s="86" t="s">
        <v>335</v>
      </c>
      <c r="C196" s="87" t="s">
        <v>336</v>
      </c>
      <c r="D196" s="126">
        <v>2</v>
      </c>
      <c r="E196" s="84" t="s">
        <v>31</v>
      </c>
      <c r="F196" s="89"/>
      <c r="G196" s="90"/>
      <c r="H196" s="93">
        <f t="shared" si="125"/>
        <v>0</v>
      </c>
      <c r="I196" s="76">
        <f t="shared" si="126"/>
        <v>0</v>
      </c>
      <c r="J196" s="76">
        <f t="shared" si="126"/>
        <v>0</v>
      </c>
      <c r="K196" s="129">
        <f t="shared" si="127"/>
        <v>0</v>
      </c>
    </row>
    <row r="197" spans="1:13" s="1" customFormat="1" ht="26.25" thickBot="1" x14ac:dyDescent="0.25">
      <c r="A197" s="223"/>
      <c r="B197" s="86" t="s">
        <v>337</v>
      </c>
      <c r="C197" s="87" t="s">
        <v>338</v>
      </c>
      <c r="D197" s="127">
        <v>1</v>
      </c>
      <c r="E197" s="84" t="s">
        <v>31</v>
      </c>
      <c r="F197" s="89"/>
      <c r="G197" s="90"/>
      <c r="H197" s="94">
        <f t="shared" si="125"/>
        <v>0</v>
      </c>
      <c r="I197" s="76">
        <f t="shared" si="126"/>
        <v>0</v>
      </c>
      <c r="J197" s="76">
        <f t="shared" si="126"/>
        <v>0</v>
      </c>
      <c r="K197" s="224">
        <f t="shared" si="127"/>
        <v>0</v>
      </c>
    </row>
    <row r="198" spans="1:13" ht="15.75" thickBot="1" x14ac:dyDescent="0.3">
      <c r="A198" s="60"/>
      <c r="B198" s="61"/>
      <c r="C198" s="62" t="s">
        <v>260</v>
      </c>
      <c r="D198" s="61"/>
      <c r="E198" s="61"/>
      <c r="F198" s="61">
        <f>SUMPRODUCT(F190:F197,D190:D197)</f>
        <v>0</v>
      </c>
      <c r="G198" s="61">
        <f>SUMPRODUCT(G190:G197,D190:D197)</f>
        <v>0</v>
      </c>
      <c r="H198" s="61">
        <f>SUM(H190:H197)</f>
        <v>0</v>
      </c>
      <c r="I198" s="61">
        <f>SUMPRODUCT(I190:I197,D190:D197)</f>
        <v>0</v>
      </c>
      <c r="J198" s="61">
        <f>SUMPRODUCT(J190:J197,D190:D197)</f>
        <v>0</v>
      </c>
      <c r="K198" s="61">
        <f>SUM(K190:K197)</f>
        <v>0</v>
      </c>
      <c r="L198" s="59">
        <f>SUM(F198:G198)</f>
        <v>0</v>
      </c>
      <c r="M198" s="58">
        <f>SUM(I198:J198)</f>
        <v>0</v>
      </c>
    </row>
    <row r="199" spans="1:13" s="1" customFormat="1" ht="15.95" customHeight="1" x14ac:dyDescent="0.2">
      <c r="A199" s="220"/>
      <c r="B199" s="104">
        <v>5</v>
      </c>
      <c r="C199" s="313" t="s">
        <v>339</v>
      </c>
      <c r="D199" s="314"/>
      <c r="E199" s="314"/>
      <c r="F199" s="314"/>
      <c r="G199" s="314"/>
      <c r="H199" s="314"/>
      <c r="I199" s="314"/>
      <c r="J199" s="314"/>
      <c r="K199" s="315"/>
    </row>
    <row r="200" spans="1:13" s="1" customFormat="1" ht="25.5" x14ac:dyDescent="0.2">
      <c r="A200" s="221"/>
      <c r="B200" s="105" t="s">
        <v>132</v>
      </c>
      <c r="C200" s="87" t="s">
        <v>340</v>
      </c>
      <c r="D200" s="121">
        <v>9</v>
      </c>
      <c r="E200" s="106" t="s">
        <v>52</v>
      </c>
      <c r="F200" s="107"/>
      <c r="G200" s="102"/>
      <c r="H200" s="108">
        <f>SUM(F200:G200)*D200</f>
        <v>0</v>
      </c>
      <c r="I200" s="76">
        <f t="shared" ref="I200:J213" si="129">TRUNC(F200*(1+$K$3),2)</f>
        <v>0</v>
      </c>
      <c r="J200" s="76">
        <f t="shared" si="129"/>
        <v>0</v>
      </c>
      <c r="K200" s="227">
        <f t="shared" ref="K200:K213" si="130">SUM(I200:J200)*D200</f>
        <v>0</v>
      </c>
    </row>
    <row r="201" spans="1:13" s="1" customFormat="1" x14ac:dyDescent="0.2">
      <c r="A201" s="223"/>
      <c r="B201" s="109" t="s">
        <v>133</v>
      </c>
      <c r="C201" s="87" t="s">
        <v>341</v>
      </c>
      <c r="D201" s="122">
        <v>2</v>
      </c>
      <c r="E201" s="101" t="s">
        <v>31</v>
      </c>
      <c r="F201" s="102"/>
      <c r="G201" s="102"/>
      <c r="H201" s="103">
        <f>SUM(F201:G201)*D201</f>
        <v>0</v>
      </c>
      <c r="I201" s="76">
        <f t="shared" si="129"/>
        <v>0</v>
      </c>
      <c r="J201" s="76">
        <f t="shared" si="129"/>
        <v>0</v>
      </c>
      <c r="K201" s="226">
        <f t="shared" si="130"/>
        <v>0</v>
      </c>
    </row>
    <row r="202" spans="1:13" s="1" customFormat="1" x14ac:dyDescent="0.2">
      <c r="A202" s="223"/>
      <c r="B202" s="105" t="s">
        <v>149</v>
      </c>
      <c r="C202" s="87" t="s">
        <v>342</v>
      </c>
      <c r="D202" s="122">
        <v>2</v>
      </c>
      <c r="E202" s="101" t="s">
        <v>31</v>
      </c>
      <c r="F202" s="102"/>
      <c r="G202" s="102"/>
      <c r="H202" s="103">
        <f>SUM(F202:G202)*D202</f>
        <v>0</v>
      </c>
      <c r="I202" s="76">
        <f t="shared" si="129"/>
        <v>0</v>
      </c>
      <c r="J202" s="76">
        <f t="shared" si="129"/>
        <v>0</v>
      </c>
      <c r="K202" s="226">
        <f t="shared" si="130"/>
        <v>0</v>
      </c>
    </row>
    <row r="203" spans="1:13" s="1" customFormat="1" x14ac:dyDescent="0.2">
      <c r="A203" s="223"/>
      <c r="B203" s="105" t="s">
        <v>150</v>
      </c>
      <c r="C203" s="87" t="s">
        <v>343</v>
      </c>
      <c r="D203" s="122">
        <v>1</v>
      </c>
      <c r="E203" s="101" t="s">
        <v>31</v>
      </c>
      <c r="F203" s="102"/>
      <c r="G203" s="102"/>
      <c r="H203" s="103">
        <f>SUM(F203:G203)*D203</f>
        <v>0</v>
      </c>
      <c r="I203" s="76">
        <f t="shared" si="129"/>
        <v>0</v>
      </c>
      <c r="J203" s="76">
        <f t="shared" si="129"/>
        <v>0</v>
      </c>
      <c r="K203" s="226">
        <f t="shared" si="130"/>
        <v>0</v>
      </c>
    </row>
    <row r="204" spans="1:13" s="1" customFormat="1" ht="25.5" x14ac:dyDescent="0.2">
      <c r="A204" s="223"/>
      <c r="B204" s="109" t="s">
        <v>344</v>
      </c>
      <c r="C204" s="87" t="s">
        <v>345</v>
      </c>
      <c r="D204" s="122">
        <v>120</v>
      </c>
      <c r="E204" s="101" t="s">
        <v>52</v>
      </c>
      <c r="F204" s="102"/>
      <c r="G204" s="102"/>
      <c r="H204" s="103">
        <f t="shared" ref="H204:H210" si="131">SUM(F204,G204)*D204</f>
        <v>0</v>
      </c>
      <c r="I204" s="76">
        <f t="shared" si="129"/>
        <v>0</v>
      </c>
      <c r="J204" s="76">
        <f t="shared" si="129"/>
        <v>0</v>
      </c>
      <c r="K204" s="226">
        <f t="shared" si="130"/>
        <v>0</v>
      </c>
    </row>
    <row r="205" spans="1:13" s="1" customFormat="1" ht="13.5" customHeight="1" x14ac:dyDescent="0.2">
      <c r="A205" s="223"/>
      <c r="B205" s="105" t="s">
        <v>346</v>
      </c>
      <c r="C205" s="87" t="s">
        <v>347</v>
      </c>
      <c r="D205" s="122">
        <v>12</v>
      </c>
      <c r="E205" s="101" t="s">
        <v>52</v>
      </c>
      <c r="F205" s="102"/>
      <c r="G205" s="102"/>
      <c r="H205" s="103">
        <f t="shared" si="131"/>
        <v>0</v>
      </c>
      <c r="I205" s="76">
        <f t="shared" si="129"/>
        <v>0</v>
      </c>
      <c r="J205" s="76">
        <f t="shared" si="129"/>
        <v>0</v>
      </c>
      <c r="K205" s="226">
        <f t="shared" si="130"/>
        <v>0</v>
      </c>
    </row>
    <row r="206" spans="1:13" s="1" customFormat="1" ht="14.25" customHeight="1" x14ac:dyDescent="0.2">
      <c r="A206" s="223"/>
      <c r="B206" s="105" t="s">
        <v>348</v>
      </c>
      <c r="C206" s="87" t="s">
        <v>349</v>
      </c>
      <c r="D206" s="122">
        <v>4</v>
      </c>
      <c r="E206" s="101" t="s">
        <v>31</v>
      </c>
      <c r="F206" s="102"/>
      <c r="G206" s="102"/>
      <c r="H206" s="103">
        <f t="shared" si="131"/>
        <v>0</v>
      </c>
      <c r="I206" s="76">
        <f t="shared" si="129"/>
        <v>0</v>
      </c>
      <c r="J206" s="76">
        <f t="shared" si="129"/>
        <v>0</v>
      </c>
      <c r="K206" s="226">
        <f t="shared" si="130"/>
        <v>0</v>
      </c>
    </row>
    <row r="207" spans="1:13" s="1" customFormat="1" ht="18.75" customHeight="1" x14ac:dyDescent="0.2">
      <c r="A207" s="223"/>
      <c r="B207" s="109" t="s">
        <v>350</v>
      </c>
      <c r="C207" s="110" t="s">
        <v>351</v>
      </c>
      <c r="D207" s="123">
        <v>2</v>
      </c>
      <c r="E207" s="111" t="s">
        <v>31</v>
      </c>
      <c r="F207" s="112"/>
      <c r="G207" s="112"/>
      <c r="H207" s="113">
        <f>SUM(F207,G207)*D207</f>
        <v>0</v>
      </c>
      <c r="I207" s="76">
        <f t="shared" si="129"/>
        <v>0</v>
      </c>
      <c r="J207" s="76">
        <f t="shared" si="129"/>
        <v>0</v>
      </c>
      <c r="K207" s="229">
        <f t="shared" si="130"/>
        <v>0</v>
      </c>
    </row>
    <row r="208" spans="1:13" s="1" customFormat="1" ht="14.25" customHeight="1" x14ac:dyDescent="0.2">
      <c r="A208" s="223"/>
      <c r="B208" s="105" t="s">
        <v>352</v>
      </c>
      <c r="C208" s="87" t="s">
        <v>353</v>
      </c>
      <c r="D208" s="122">
        <v>1</v>
      </c>
      <c r="E208" s="101" t="s">
        <v>31</v>
      </c>
      <c r="F208" s="102"/>
      <c r="G208" s="102"/>
      <c r="H208" s="103">
        <f t="shared" si="131"/>
        <v>0</v>
      </c>
      <c r="I208" s="76">
        <f t="shared" si="129"/>
        <v>0</v>
      </c>
      <c r="J208" s="76">
        <f t="shared" si="129"/>
        <v>0</v>
      </c>
      <c r="K208" s="226">
        <f t="shared" si="130"/>
        <v>0</v>
      </c>
    </row>
    <row r="209" spans="1:13" s="1" customFormat="1" ht="18" customHeight="1" x14ac:dyDescent="0.2">
      <c r="A209" s="223"/>
      <c r="B209" s="105" t="s">
        <v>354</v>
      </c>
      <c r="C209" s="87" t="s">
        <v>355</v>
      </c>
      <c r="D209" s="122">
        <v>1</v>
      </c>
      <c r="E209" s="101" t="s">
        <v>31</v>
      </c>
      <c r="F209" s="102"/>
      <c r="G209" s="102"/>
      <c r="H209" s="103">
        <f t="shared" si="131"/>
        <v>0</v>
      </c>
      <c r="I209" s="76">
        <f t="shared" si="129"/>
        <v>0</v>
      </c>
      <c r="J209" s="76">
        <f t="shared" si="129"/>
        <v>0</v>
      </c>
      <c r="K209" s="226">
        <f t="shared" si="130"/>
        <v>0</v>
      </c>
    </row>
    <row r="210" spans="1:13" s="1" customFormat="1" ht="38.25" x14ac:dyDescent="0.2">
      <c r="A210" s="223"/>
      <c r="B210" s="109" t="s">
        <v>356</v>
      </c>
      <c r="C210" s="87" t="s">
        <v>357</v>
      </c>
      <c r="D210" s="124">
        <v>5</v>
      </c>
      <c r="E210" s="101" t="s">
        <v>31</v>
      </c>
      <c r="F210" s="102"/>
      <c r="G210" s="102"/>
      <c r="H210" s="114">
        <f t="shared" si="131"/>
        <v>0</v>
      </c>
      <c r="I210" s="76">
        <f t="shared" si="129"/>
        <v>0</v>
      </c>
      <c r="J210" s="76">
        <f t="shared" si="129"/>
        <v>0</v>
      </c>
      <c r="K210" s="226">
        <f t="shared" si="130"/>
        <v>0</v>
      </c>
    </row>
    <row r="211" spans="1:13" s="1" customFormat="1" ht="29.25" customHeight="1" x14ac:dyDescent="0.2">
      <c r="A211" s="223"/>
      <c r="B211" s="105" t="s">
        <v>358</v>
      </c>
      <c r="C211" s="87" t="s">
        <v>359</v>
      </c>
      <c r="D211" s="122">
        <v>3</v>
      </c>
      <c r="E211" s="101" t="s">
        <v>31</v>
      </c>
      <c r="F211" s="102"/>
      <c r="G211" s="102"/>
      <c r="H211" s="103">
        <f>SUM(F211,G211)*D211</f>
        <v>0</v>
      </c>
      <c r="I211" s="76">
        <f t="shared" si="129"/>
        <v>0</v>
      </c>
      <c r="J211" s="76">
        <f t="shared" si="129"/>
        <v>0</v>
      </c>
      <c r="K211" s="226">
        <f t="shared" si="130"/>
        <v>0</v>
      </c>
    </row>
    <row r="212" spans="1:13" s="1" customFormat="1" ht="25.5" x14ac:dyDescent="0.2">
      <c r="A212" s="223"/>
      <c r="B212" s="105" t="s">
        <v>360</v>
      </c>
      <c r="C212" s="87" t="s">
        <v>361</v>
      </c>
      <c r="D212" s="122">
        <v>70</v>
      </c>
      <c r="E212" s="101" t="s">
        <v>52</v>
      </c>
      <c r="F212" s="102"/>
      <c r="G212" s="102"/>
      <c r="H212" s="103">
        <f>SUM(F212,G212)*D212</f>
        <v>0</v>
      </c>
      <c r="I212" s="76">
        <f t="shared" si="129"/>
        <v>0</v>
      </c>
      <c r="J212" s="76">
        <f t="shared" si="129"/>
        <v>0</v>
      </c>
      <c r="K212" s="226">
        <f t="shared" si="130"/>
        <v>0</v>
      </c>
    </row>
    <row r="213" spans="1:13" s="1" customFormat="1" ht="18.75" customHeight="1" thickBot="1" x14ac:dyDescent="0.25">
      <c r="A213" s="223"/>
      <c r="B213" s="109" t="s">
        <v>362</v>
      </c>
      <c r="C213" s="110" t="s">
        <v>363</v>
      </c>
      <c r="D213" s="123">
        <v>2</v>
      </c>
      <c r="E213" s="111" t="s">
        <v>31</v>
      </c>
      <c r="F213" s="112"/>
      <c r="G213" s="228" t="s">
        <v>56</v>
      </c>
      <c r="H213" s="113">
        <f>SUM(F213,G213)*D213</f>
        <v>0</v>
      </c>
      <c r="I213" s="76">
        <f t="shared" si="129"/>
        <v>0</v>
      </c>
      <c r="J213" s="76" t="s">
        <v>56</v>
      </c>
      <c r="K213" s="230">
        <f t="shared" si="130"/>
        <v>0</v>
      </c>
    </row>
    <row r="214" spans="1:13" ht="15.75" thickBot="1" x14ac:dyDescent="0.3">
      <c r="A214" s="60"/>
      <c r="B214" s="61"/>
      <c r="C214" s="62" t="s">
        <v>260</v>
      </c>
      <c r="D214" s="61"/>
      <c r="E214" s="61"/>
      <c r="F214" s="61">
        <f>SUMPRODUCT(F200:F213,D200:D213)</f>
        <v>0</v>
      </c>
      <c r="G214" s="61">
        <f>SUMPRODUCT(G200:G213,D200:D213)</f>
        <v>0</v>
      </c>
      <c r="H214" s="61">
        <f>SUM(H200:H213)</f>
        <v>0</v>
      </c>
      <c r="I214" s="61">
        <f>SUMPRODUCT(I200:I213,D200:D213)</f>
        <v>0</v>
      </c>
      <c r="J214" s="61">
        <f>SUMPRODUCT(J200:J213,D200:D213)</f>
        <v>0</v>
      </c>
      <c r="K214" s="61">
        <f>SUM(K200:K213)</f>
        <v>0</v>
      </c>
      <c r="L214" s="59">
        <f>SUM(F214:G214)</f>
        <v>0</v>
      </c>
      <c r="M214" s="58">
        <f>SUM(I214:J214)</f>
        <v>0</v>
      </c>
    </row>
    <row r="215" spans="1:13" s="1" customFormat="1" ht="15.95" customHeight="1" x14ac:dyDescent="0.2">
      <c r="A215" s="220"/>
      <c r="B215" s="104">
        <v>6</v>
      </c>
      <c r="C215" s="313" t="s">
        <v>364</v>
      </c>
      <c r="D215" s="314"/>
      <c r="E215" s="314"/>
      <c r="F215" s="314"/>
      <c r="G215" s="314"/>
      <c r="H215" s="314"/>
      <c r="I215" s="314"/>
      <c r="J215" s="314"/>
      <c r="K215" s="315"/>
    </row>
    <row r="216" spans="1:13" s="1" customFormat="1" ht="25.5" x14ac:dyDescent="0.2">
      <c r="A216" s="221"/>
      <c r="B216" s="105" t="s">
        <v>365</v>
      </c>
      <c r="C216" s="87" t="s">
        <v>340</v>
      </c>
      <c r="D216" s="121">
        <v>3</v>
      </c>
      <c r="E216" s="106" t="s">
        <v>52</v>
      </c>
      <c r="F216" s="107"/>
      <c r="G216" s="102"/>
      <c r="H216" s="108">
        <f>SUM(F216:G216)*D216</f>
        <v>0</v>
      </c>
      <c r="I216" s="76">
        <f t="shared" ref="I216:J227" si="132">TRUNC(F216*(1+$K$3),2)</f>
        <v>0</v>
      </c>
      <c r="J216" s="76">
        <f t="shared" si="132"/>
        <v>0</v>
      </c>
      <c r="K216" s="227">
        <f t="shared" ref="K216:K227" si="133">SUM(I216:J216)*D216</f>
        <v>0</v>
      </c>
    </row>
    <row r="217" spans="1:13" s="1" customFormat="1" ht="18" customHeight="1" x14ac:dyDescent="0.2">
      <c r="A217" s="223"/>
      <c r="B217" s="105" t="s">
        <v>366</v>
      </c>
      <c r="C217" s="87" t="s">
        <v>355</v>
      </c>
      <c r="D217" s="122">
        <v>1</v>
      </c>
      <c r="E217" s="101" t="s">
        <v>31</v>
      </c>
      <c r="F217" s="102"/>
      <c r="G217" s="102"/>
      <c r="H217" s="108">
        <f>SUM(F217:G217)*D217</f>
        <v>0</v>
      </c>
      <c r="I217" s="76">
        <f>TRUNC(F217*(1+$K$3),2)</f>
        <v>0</v>
      </c>
      <c r="J217" s="76">
        <f>TRUNC(G217*(1+$K$3),2)</f>
        <v>0</v>
      </c>
      <c r="K217" s="226">
        <f>SUM(I217:J217)*D217</f>
        <v>0</v>
      </c>
    </row>
    <row r="218" spans="1:13" s="1" customFormat="1" ht="26.25" customHeight="1" x14ac:dyDescent="0.2">
      <c r="A218" s="223"/>
      <c r="B218" s="105" t="s">
        <v>367</v>
      </c>
      <c r="C218" s="87" t="s">
        <v>368</v>
      </c>
      <c r="D218" s="122">
        <v>1</v>
      </c>
      <c r="E218" s="101" t="s">
        <v>31</v>
      </c>
      <c r="F218" s="102"/>
      <c r="G218" s="102"/>
      <c r="H218" s="108">
        <f>SUM(F218:G218)*D218</f>
        <v>0</v>
      </c>
      <c r="I218" s="76">
        <f>TRUNC(F218*(1+$K$3),2)</f>
        <v>0</v>
      </c>
      <c r="J218" s="76">
        <f>TRUNC(G218*(1+$K$3),2)</f>
        <v>0</v>
      </c>
      <c r="K218" s="226">
        <f>SUM(I218:J218)*D218</f>
        <v>0</v>
      </c>
    </row>
    <row r="219" spans="1:13" s="1" customFormat="1" ht="25.5" x14ac:dyDescent="0.2">
      <c r="A219" s="223"/>
      <c r="B219" s="105" t="s">
        <v>369</v>
      </c>
      <c r="C219" s="87" t="s">
        <v>345</v>
      </c>
      <c r="D219" s="122">
        <v>120</v>
      </c>
      <c r="E219" s="101" t="s">
        <v>52</v>
      </c>
      <c r="F219" s="102"/>
      <c r="G219" s="102"/>
      <c r="H219" s="103">
        <f t="shared" ref="H219:H224" si="134">SUM(F219,G219)*D219</f>
        <v>0</v>
      </c>
      <c r="I219" s="76">
        <f t="shared" si="132"/>
        <v>0</v>
      </c>
      <c r="J219" s="76">
        <f t="shared" si="132"/>
        <v>0</v>
      </c>
      <c r="K219" s="226">
        <f t="shared" si="133"/>
        <v>0</v>
      </c>
    </row>
    <row r="220" spans="1:13" s="1" customFormat="1" ht="13.5" customHeight="1" x14ac:dyDescent="0.2">
      <c r="A220" s="223"/>
      <c r="B220" s="105" t="s">
        <v>370</v>
      </c>
      <c r="C220" s="87" t="s">
        <v>371</v>
      </c>
      <c r="D220" s="122">
        <v>21</v>
      </c>
      <c r="E220" s="101" t="s">
        <v>52</v>
      </c>
      <c r="F220" s="102"/>
      <c r="G220" s="102"/>
      <c r="H220" s="103">
        <f t="shared" si="134"/>
        <v>0</v>
      </c>
      <c r="I220" s="76">
        <f t="shared" si="132"/>
        <v>0</v>
      </c>
      <c r="J220" s="76">
        <f t="shared" si="132"/>
        <v>0</v>
      </c>
      <c r="K220" s="226">
        <f t="shared" si="133"/>
        <v>0</v>
      </c>
    </row>
    <row r="221" spans="1:13" s="1" customFormat="1" ht="14.25" customHeight="1" x14ac:dyDescent="0.2">
      <c r="A221" s="223"/>
      <c r="B221" s="105" t="s">
        <v>372</v>
      </c>
      <c r="C221" s="87" t="s">
        <v>349</v>
      </c>
      <c r="D221" s="122">
        <v>4</v>
      </c>
      <c r="E221" s="101" t="s">
        <v>31</v>
      </c>
      <c r="F221" s="102"/>
      <c r="G221" s="102"/>
      <c r="H221" s="103">
        <f t="shared" si="134"/>
        <v>0</v>
      </c>
      <c r="I221" s="76">
        <f t="shared" si="132"/>
        <v>0</v>
      </c>
      <c r="J221" s="76">
        <f t="shared" si="132"/>
        <v>0</v>
      </c>
      <c r="K221" s="226">
        <f t="shared" si="133"/>
        <v>0</v>
      </c>
    </row>
    <row r="222" spans="1:13" s="1" customFormat="1" ht="18.75" customHeight="1" x14ac:dyDescent="0.2">
      <c r="A222" s="223"/>
      <c r="B222" s="105" t="s">
        <v>373</v>
      </c>
      <c r="C222" s="110" t="s">
        <v>351</v>
      </c>
      <c r="D222" s="123">
        <v>2</v>
      </c>
      <c r="E222" s="111" t="s">
        <v>31</v>
      </c>
      <c r="F222" s="112"/>
      <c r="G222" s="112"/>
      <c r="H222" s="113">
        <f>SUM(F222,G222)*D222</f>
        <v>0</v>
      </c>
      <c r="I222" s="76">
        <f t="shared" si="132"/>
        <v>0</v>
      </c>
      <c r="J222" s="76">
        <f t="shared" si="132"/>
        <v>0</v>
      </c>
      <c r="K222" s="229">
        <f t="shared" si="133"/>
        <v>0</v>
      </c>
    </row>
    <row r="223" spans="1:13" s="1" customFormat="1" ht="14.25" customHeight="1" x14ac:dyDescent="0.2">
      <c r="A223" s="223"/>
      <c r="B223" s="105" t="s">
        <v>374</v>
      </c>
      <c r="C223" s="87" t="s">
        <v>353</v>
      </c>
      <c r="D223" s="122">
        <v>1</v>
      </c>
      <c r="E223" s="101" t="s">
        <v>31</v>
      </c>
      <c r="F223" s="102"/>
      <c r="G223" s="102"/>
      <c r="H223" s="103">
        <f t="shared" si="134"/>
        <v>0</v>
      </c>
      <c r="I223" s="76">
        <f t="shared" si="132"/>
        <v>0</v>
      </c>
      <c r="J223" s="76">
        <f t="shared" si="132"/>
        <v>0</v>
      </c>
      <c r="K223" s="226">
        <f t="shared" si="133"/>
        <v>0</v>
      </c>
    </row>
    <row r="224" spans="1:13" s="1" customFormat="1" ht="38.25" x14ac:dyDescent="0.2">
      <c r="A224" s="223"/>
      <c r="B224" s="105" t="s">
        <v>375</v>
      </c>
      <c r="C224" s="87" t="s">
        <v>357</v>
      </c>
      <c r="D224" s="124">
        <v>1</v>
      </c>
      <c r="E224" s="101" t="s">
        <v>31</v>
      </c>
      <c r="F224" s="102"/>
      <c r="G224" s="102"/>
      <c r="H224" s="114">
        <f t="shared" si="134"/>
        <v>0</v>
      </c>
      <c r="I224" s="76">
        <f t="shared" si="132"/>
        <v>0</v>
      </c>
      <c r="J224" s="76">
        <f t="shared" si="132"/>
        <v>0</v>
      </c>
      <c r="K224" s="226">
        <f t="shared" si="133"/>
        <v>0</v>
      </c>
    </row>
    <row r="225" spans="1:13" s="1" customFormat="1" ht="29.25" customHeight="1" x14ac:dyDescent="0.2">
      <c r="A225" s="223"/>
      <c r="B225" s="105" t="s">
        <v>376</v>
      </c>
      <c r="C225" s="87" t="s">
        <v>377</v>
      </c>
      <c r="D225" s="122">
        <v>1</v>
      </c>
      <c r="E225" s="101" t="s">
        <v>31</v>
      </c>
      <c r="F225" s="102"/>
      <c r="G225" s="102"/>
      <c r="H225" s="103">
        <f>SUM(F225,G225)*D225</f>
        <v>0</v>
      </c>
      <c r="I225" s="76">
        <f t="shared" si="132"/>
        <v>0</v>
      </c>
      <c r="J225" s="76">
        <f t="shared" si="132"/>
        <v>0</v>
      </c>
      <c r="K225" s="226">
        <f t="shared" si="133"/>
        <v>0</v>
      </c>
    </row>
    <row r="226" spans="1:13" s="1" customFormat="1" ht="25.5" x14ac:dyDescent="0.2">
      <c r="A226" s="223"/>
      <c r="B226" s="105" t="s">
        <v>378</v>
      </c>
      <c r="C226" s="87" t="s">
        <v>361</v>
      </c>
      <c r="D226" s="122">
        <v>120</v>
      </c>
      <c r="E226" s="101" t="s">
        <v>52</v>
      </c>
      <c r="F226" s="102"/>
      <c r="G226" s="102"/>
      <c r="H226" s="103">
        <f>SUM(F226,G226)*D226</f>
        <v>0</v>
      </c>
      <c r="I226" s="76">
        <f t="shared" si="132"/>
        <v>0</v>
      </c>
      <c r="J226" s="76">
        <f t="shared" si="132"/>
        <v>0</v>
      </c>
      <c r="K226" s="226">
        <f t="shared" si="133"/>
        <v>0</v>
      </c>
    </row>
    <row r="227" spans="1:13" s="1" customFormat="1" ht="18.75" customHeight="1" thickBot="1" x14ac:dyDescent="0.25">
      <c r="A227" s="223"/>
      <c r="B227" s="105" t="s">
        <v>379</v>
      </c>
      <c r="C227" s="110" t="s">
        <v>380</v>
      </c>
      <c r="D227" s="123">
        <v>2</v>
      </c>
      <c r="E227" s="111" t="s">
        <v>31</v>
      </c>
      <c r="F227" s="112"/>
      <c r="G227" s="228" t="s">
        <v>56</v>
      </c>
      <c r="H227" s="113">
        <f>SUM(F227,G227)*D227</f>
        <v>0</v>
      </c>
      <c r="I227" s="76">
        <f t="shared" si="132"/>
        <v>0</v>
      </c>
      <c r="J227" s="76" t="s">
        <v>56</v>
      </c>
      <c r="K227" s="230">
        <f t="shared" si="133"/>
        <v>0</v>
      </c>
    </row>
    <row r="228" spans="1:13" ht="15.75" thickBot="1" x14ac:dyDescent="0.3">
      <c r="A228" s="60"/>
      <c r="B228" s="61"/>
      <c r="C228" s="62" t="s">
        <v>260</v>
      </c>
      <c r="D228" s="61"/>
      <c r="E228" s="61"/>
      <c r="F228" s="61">
        <f>SUMPRODUCT(F216:F227,D216:D227)</f>
        <v>0</v>
      </c>
      <c r="G228" s="61">
        <f>SUMPRODUCT(G216:G227,D216:D227)</f>
        <v>0</v>
      </c>
      <c r="H228" s="61">
        <f>SUM(H216:H227)</f>
        <v>0</v>
      </c>
      <c r="I228" s="61">
        <f>SUMPRODUCT(I216:I227,D216:D227)</f>
        <v>0</v>
      </c>
      <c r="J228" s="61">
        <f>SUMPRODUCT(J216:J227,D216:D227)</f>
        <v>0</v>
      </c>
      <c r="K228" s="61">
        <f>SUM(K216:K227)</f>
        <v>0</v>
      </c>
      <c r="L228" s="59">
        <f>SUM(F228:G228)</f>
        <v>0</v>
      </c>
      <c r="M228" s="58">
        <f>SUM(I228:J228)</f>
        <v>0</v>
      </c>
    </row>
    <row r="229" spans="1:13" s="147" customFormat="1" x14ac:dyDescent="0.2">
      <c r="A229" s="220"/>
      <c r="B229" s="104">
        <v>7</v>
      </c>
      <c r="C229" s="313" t="s">
        <v>381</v>
      </c>
      <c r="D229" s="314"/>
      <c r="E229" s="314"/>
      <c r="F229" s="314"/>
      <c r="G229" s="314"/>
      <c r="H229" s="314"/>
      <c r="I229" s="314"/>
      <c r="J229" s="314"/>
      <c r="K229" s="315"/>
    </row>
    <row r="230" spans="1:13" s="147" customFormat="1" x14ac:dyDescent="0.2">
      <c r="A230" s="231"/>
      <c r="B230" s="232" t="s">
        <v>135</v>
      </c>
      <c r="C230" s="319" t="s">
        <v>382</v>
      </c>
      <c r="D230" s="320"/>
      <c r="E230" s="320"/>
      <c r="F230" s="320"/>
      <c r="G230" s="320"/>
      <c r="H230" s="320"/>
      <c r="I230" s="320"/>
      <c r="J230" s="320"/>
      <c r="K230" s="321"/>
    </row>
    <row r="231" spans="1:13" s="147" customFormat="1" ht="27.75" customHeight="1" x14ac:dyDescent="0.2">
      <c r="A231" s="233"/>
      <c r="B231" s="232" t="s">
        <v>383</v>
      </c>
      <c r="C231" s="234" t="s">
        <v>384</v>
      </c>
      <c r="D231" s="235">
        <v>1</v>
      </c>
      <c r="E231" s="236" t="s">
        <v>31</v>
      </c>
      <c r="F231" s="273"/>
      <c r="G231" s="273"/>
      <c r="H231" s="237">
        <f t="shared" ref="H231:H234" si="135">SUM(F231:G231)*D231</f>
        <v>0</v>
      </c>
      <c r="I231" s="116">
        <f t="shared" ref="I231:J239" si="136">TRUNC(F231*(1+$K$3),2)</f>
        <v>0</v>
      </c>
      <c r="J231" s="116">
        <f t="shared" si="136"/>
        <v>0</v>
      </c>
      <c r="K231" s="238">
        <f t="shared" ref="K231:K239" si="137">SUM(I231:J231)*D231</f>
        <v>0</v>
      </c>
    </row>
    <row r="232" spans="1:13" s="147" customFormat="1" x14ac:dyDescent="0.2">
      <c r="A232" s="233"/>
      <c r="B232" s="232" t="s">
        <v>385</v>
      </c>
      <c r="C232" s="234" t="s">
        <v>386</v>
      </c>
      <c r="D232" s="235">
        <v>39</v>
      </c>
      <c r="E232" s="236" t="s">
        <v>52</v>
      </c>
      <c r="F232" s="273"/>
      <c r="G232" s="274"/>
      <c r="H232" s="237">
        <f t="shared" si="135"/>
        <v>0</v>
      </c>
      <c r="I232" s="116">
        <f t="shared" si="136"/>
        <v>0</v>
      </c>
      <c r="J232" s="116">
        <f t="shared" si="136"/>
        <v>0</v>
      </c>
      <c r="K232" s="238">
        <f t="shared" si="137"/>
        <v>0</v>
      </c>
    </row>
    <row r="233" spans="1:13" s="147" customFormat="1" x14ac:dyDescent="0.2">
      <c r="A233" s="233"/>
      <c r="B233" s="232" t="s">
        <v>387</v>
      </c>
      <c r="C233" s="234" t="s">
        <v>388</v>
      </c>
      <c r="D233" s="235">
        <v>5</v>
      </c>
      <c r="E233" s="236" t="s">
        <v>31</v>
      </c>
      <c r="F233" s="273"/>
      <c r="G233" s="274"/>
      <c r="H233" s="237">
        <f t="shared" si="135"/>
        <v>0</v>
      </c>
      <c r="I233" s="116">
        <f t="shared" si="136"/>
        <v>0</v>
      </c>
      <c r="J233" s="116">
        <f t="shared" si="136"/>
        <v>0</v>
      </c>
      <c r="K233" s="238">
        <f t="shared" si="137"/>
        <v>0</v>
      </c>
    </row>
    <row r="234" spans="1:13" s="147" customFormat="1" x14ac:dyDescent="0.2">
      <c r="A234" s="233"/>
      <c r="B234" s="232" t="s">
        <v>389</v>
      </c>
      <c r="C234" s="234" t="s">
        <v>390</v>
      </c>
      <c r="D234" s="239">
        <v>2</v>
      </c>
      <c r="E234" s="240" t="s">
        <v>31</v>
      </c>
      <c r="F234" s="273"/>
      <c r="G234" s="273"/>
      <c r="H234" s="237">
        <f t="shared" si="135"/>
        <v>0</v>
      </c>
      <c r="I234" s="116">
        <f t="shared" si="136"/>
        <v>0</v>
      </c>
      <c r="J234" s="116">
        <f t="shared" si="136"/>
        <v>0</v>
      </c>
      <c r="K234" s="238">
        <f t="shared" si="137"/>
        <v>0</v>
      </c>
    </row>
    <row r="235" spans="1:13" s="147" customFormat="1" x14ac:dyDescent="0.2">
      <c r="A235" s="233"/>
      <c r="B235" s="232" t="s">
        <v>391</v>
      </c>
      <c r="C235" s="96" t="s">
        <v>392</v>
      </c>
      <c r="D235" s="34">
        <v>250</v>
      </c>
      <c r="E235" s="241" t="s">
        <v>393</v>
      </c>
      <c r="F235" s="273"/>
      <c r="G235" s="274"/>
      <c r="H235" s="128">
        <f t="shared" ref="H235:H237" si="138">SUM(F235,G235)*D235</f>
        <v>0</v>
      </c>
      <c r="I235" s="116">
        <f t="shared" si="136"/>
        <v>0</v>
      </c>
      <c r="J235" s="116">
        <f t="shared" si="136"/>
        <v>0</v>
      </c>
      <c r="K235" s="129">
        <f t="shared" si="137"/>
        <v>0</v>
      </c>
    </row>
    <row r="236" spans="1:13" s="147" customFormat="1" x14ac:dyDescent="0.2">
      <c r="A236" s="233"/>
      <c r="B236" s="232" t="s">
        <v>394</v>
      </c>
      <c r="C236" s="96" t="s">
        <v>395</v>
      </c>
      <c r="D236" s="34">
        <v>18</v>
      </c>
      <c r="E236" s="241" t="s">
        <v>52</v>
      </c>
      <c r="F236" s="273"/>
      <c r="G236" s="274"/>
      <c r="H236" s="128">
        <f t="shared" si="138"/>
        <v>0</v>
      </c>
      <c r="I236" s="116">
        <f t="shared" si="136"/>
        <v>0</v>
      </c>
      <c r="J236" s="116">
        <f t="shared" si="136"/>
        <v>0</v>
      </c>
      <c r="K236" s="129">
        <f t="shared" ref="K236" si="139">SUM(I236:J236)*D236</f>
        <v>0</v>
      </c>
    </row>
    <row r="237" spans="1:13" s="147" customFormat="1" x14ac:dyDescent="0.2">
      <c r="A237" s="233"/>
      <c r="B237" s="232" t="s">
        <v>396</v>
      </c>
      <c r="C237" s="96" t="s">
        <v>397</v>
      </c>
      <c r="D237" s="34">
        <v>18</v>
      </c>
      <c r="E237" s="236" t="s">
        <v>31</v>
      </c>
      <c r="F237" s="273"/>
      <c r="G237" s="274"/>
      <c r="H237" s="128">
        <f t="shared" si="138"/>
        <v>0</v>
      </c>
      <c r="I237" s="116">
        <f t="shared" si="136"/>
        <v>0</v>
      </c>
      <c r="J237" s="116">
        <f t="shared" si="136"/>
        <v>0</v>
      </c>
      <c r="K237" s="129">
        <f t="shared" ref="K237" si="140">SUM(I237:J237)*D237</f>
        <v>0</v>
      </c>
    </row>
    <row r="238" spans="1:13" s="147" customFormat="1" ht="15" customHeight="1" x14ac:dyDescent="0.2">
      <c r="A238" s="233"/>
      <c r="B238" s="232" t="s">
        <v>398</v>
      </c>
      <c r="C238" s="234" t="s">
        <v>399</v>
      </c>
      <c r="D238" s="235">
        <v>2</v>
      </c>
      <c r="E238" s="236" t="s">
        <v>31</v>
      </c>
      <c r="F238" s="115" t="s">
        <v>56</v>
      </c>
      <c r="G238" s="274"/>
      <c r="H238" s="237">
        <f t="shared" ref="H238:H239" si="141">SUM(F238:G238)*D238</f>
        <v>0</v>
      </c>
      <c r="I238" s="116" t="s">
        <v>56</v>
      </c>
      <c r="J238" s="116">
        <f t="shared" si="136"/>
        <v>0</v>
      </c>
      <c r="K238" s="238">
        <f t="shared" si="137"/>
        <v>0</v>
      </c>
    </row>
    <row r="239" spans="1:13" s="147" customFormat="1" x14ac:dyDescent="0.2">
      <c r="A239" s="233"/>
      <c r="B239" s="232" t="s">
        <v>400</v>
      </c>
      <c r="C239" s="234" t="s">
        <v>401</v>
      </c>
      <c r="D239" s="239">
        <v>1</v>
      </c>
      <c r="E239" s="242" t="s">
        <v>31</v>
      </c>
      <c r="F239" s="273"/>
      <c r="G239" s="274"/>
      <c r="H239" s="237">
        <f t="shared" si="141"/>
        <v>0</v>
      </c>
      <c r="I239" s="116">
        <f t="shared" si="136"/>
        <v>0</v>
      </c>
      <c r="J239" s="116">
        <f t="shared" si="136"/>
        <v>0</v>
      </c>
      <c r="K239" s="238">
        <f t="shared" si="137"/>
        <v>0</v>
      </c>
    </row>
    <row r="240" spans="1:13" s="147" customFormat="1" x14ac:dyDescent="0.2">
      <c r="A240" s="231"/>
      <c r="B240" s="232" t="s">
        <v>171</v>
      </c>
      <c r="C240" s="319" t="s">
        <v>402</v>
      </c>
      <c r="D240" s="320"/>
      <c r="E240" s="320"/>
      <c r="F240" s="320"/>
      <c r="G240" s="320"/>
      <c r="H240" s="320"/>
      <c r="I240" s="320"/>
      <c r="J240" s="320"/>
      <c r="K240" s="321"/>
    </row>
    <row r="241" spans="1:121" s="147" customFormat="1" ht="27" customHeight="1" x14ac:dyDescent="0.2">
      <c r="A241" s="233"/>
      <c r="B241" s="232" t="s">
        <v>403</v>
      </c>
      <c r="C241" s="234" t="s">
        <v>404</v>
      </c>
      <c r="D241" s="235">
        <v>2</v>
      </c>
      <c r="E241" s="236" t="s">
        <v>52</v>
      </c>
      <c r="F241" s="273"/>
      <c r="G241" s="274"/>
      <c r="H241" s="237">
        <f t="shared" ref="H241:H249" si="142">SUM(F241:G241)*D241</f>
        <v>0</v>
      </c>
      <c r="I241" s="116">
        <f t="shared" ref="I241:J244" si="143">TRUNC(F241*(1+$K$3),2)</f>
        <v>0</v>
      </c>
      <c r="J241" s="116">
        <f t="shared" si="143"/>
        <v>0</v>
      </c>
      <c r="K241" s="238">
        <f>SUM(I241:J241)*D241</f>
        <v>0</v>
      </c>
    </row>
    <row r="242" spans="1:121" s="147" customFormat="1" x14ac:dyDescent="0.2">
      <c r="A242" s="233"/>
      <c r="B242" s="232" t="s">
        <v>405</v>
      </c>
      <c r="C242" s="234" t="s">
        <v>406</v>
      </c>
      <c r="D242" s="235">
        <v>1</v>
      </c>
      <c r="E242" s="236" t="s">
        <v>31</v>
      </c>
      <c r="F242" s="273"/>
      <c r="G242" s="274"/>
      <c r="H242" s="237">
        <f t="shared" si="142"/>
        <v>0</v>
      </c>
      <c r="I242" s="116">
        <f t="shared" si="143"/>
        <v>0</v>
      </c>
      <c r="J242" s="116">
        <f t="shared" si="143"/>
        <v>0</v>
      </c>
      <c r="K242" s="238">
        <f>SUM(I242:J242)*D242</f>
        <v>0</v>
      </c>
    </row>
    <row r="243" spans="1:121" s="147" customFormat="1" ht="38.25" x14ac:dyDescent="0.2">
      <c r="A243" s="233"/>
      <c r="B243" s="232" t="s">
        <v>407</v>
      </c>
      <c r="C243" s="234" t="s">
        <v>408</v>
      </c>
      <c r="D243" s="235">
        <v>1</v>
      </c>
      <c r="E243" s="236" t="s">
        <v>31</v>
      </c>
      <c r="F243" s="273"/>
      <c r="G243" s="274"/>
      <c r="H243" s="237">
        <f t="shared" si="142"/>
        <v>0</v>
      </c>
      <c r="I243" s="116">
        <f t="shared" si="143"/>
        <v>0</v>
      </c>
      <c r="J243" s="116">
        <f t="shared" si="143"/>
        <v>0</v>
      </c>
      <c r="K243" s="238">
        <f>SUM(I243:J243)*D243</f>
        <v>0</v>
      </c>
    </row>
    <row r="244" spans="1:121" s="147" customFormat="1" ht="13.5" thickBot="1" x14ac:dyDescent="0.25">
      <c r="A244" s="233"/>
      <c r="B244" s="232" t="s">
        <v>409</v>
      </c>
      <c r="C244" s="234" t="s">
        <v>410</v>
      </c>
      <c r="D244" s="243">
        <v>5</v>
      </c>
      <c r="E244" s="240" t="s">
        <v>31</v>
      </c>
      <c r="F244" s="273"/>
      <c r="G244" s="115" t="s">
        <v>56</v>
      </c>
      <c r="H244" s="237">
        <f t="shared" si="142"/>
        <v>0</v>
      </c>
      <c r="I244" s="116">
        <f t="shared" si="143"/>
        <v>0</v>
      </c>
      <c r="J244" s="115" t="s">
        <v>56</v>
      </c>
      <c r="K244" s="238">
        <f>SUM(I244:J244)*D244</f>
        <v>0</v>
      </c>
    </row>
    <row r="245" spans="1:121" ht="15.75" thickBot="1" x14ac:dyDescent="0.3">
      <c r="A245" s="60"/>
      <c r="B245" s="61"/>
      <c r="C245" s="62" t="s">
        <v>260</v>
      </c>
      <c r="D245" s="61"/>
      <c r="E245" s="61"/>
      <c r="F245" s="61">
        <f>SUMPRODUCT(F231:F244,D231:D244)</f>
        <v>0</v>
      </c>
      <c r="G245" s="61">
        <f>SUMPRODUCT(G231:G244,D231:D244)</f>
        <v>0</v>
      </c>
      <c r="H245" s="61">
        <f>SUM(H231:H244)</f>
        <v>0</v>
      </c>
      <c r="I245" s="61">
        <f>SUMPRODUCT(I231:I244,D231:D244)</f>
        <v>0</v>
      </c>
      <c r="J245" s="61">
        <f>SUMPRODUCT(J231:J244,D231:D244)</f>
        <v>0</v>
      </c>
      <c r="K245" s="61">
        <f>SUM(K231:K244)</f>
        <v>0</v>
      </c>
      <c r="L245" s="59">
        <f>SUM(F245:G245)</f>
        <v>0</v>
      </c>
      <c r="M245" s="58">
        <f>SUM(I245:J245)</f>
        <v>0</v>
      </c>
    </row>
    <row r="246" spans="1:121" s="147" customFormat="1" x14ac:dyDescent="0.2">
      <c r="A246" s="220"/>
      <c r="B246" s="104">
        <v>8</v>
      </c>
      <c r="C246" s="313" t="s">
        <v>411</v>
      </c>
      <c r="D246" s="314"/>
      <c r="E246" s="314"/>
      <c r="F246" s="314"/>
      <c r="G246" s="314"/>
      <c r="H246" s="314"/>
      <c r="I246" s="314"/>
      <c r="J246" s="314"/>
      <c r="K246" s="315"/>
    </row>
    <row r="247" spans="1:121" s="147" customFormat="1" x14ac:dyDescent="0.2">
      <c r="A247" s="233"/>
      <c r="B247" s="232" t="s">
        <v>136</v>
      </c>
      <c r="C247" s="244" t="s">
        <v>412</v>
      </c>
      <c r="D247" s="245"/>
      <c r="E247" s="246"/>
      <c r="F247" s="115"/>
      <c r="G247" s="115"/>
      <c r="H247" s="237"/>
      <c r="I247" s="115"/>
      <c r="J247" s="115"/>
      <c r="K247" s="238"/>
    </row>
    <row r="248" spans="1:121" s="147" customFormat="1" ht="25.5" x14ac:dyDescent="0.2">
      <c r="A248" s="233"/>
      <c r="B248" s="232" t="s">
        <v>172</v>
      </c>
      <c r="C248" s="234" t="s">
        <v>413</v>
      </c>
      <c r="D248" s="247">
        <v>1</v>
      </c>
      <c r="E248" s="246" t="s">
        <v>31</v>
      </c>
      <c r="F248" s="273"/>
      <c r="G248" s="274"/>
      <c r="H248" s="237">
        <f t="shared" si="142"/>
        <v>0</v>
      </c>
      <c r="I248" s="116">
        <f t="shared" ref="I248:J255" si="144">TRUNC(F248*(1+$K$3),2)</f>
        <v>0</v>
      </c>
      <c r="J248" s="116">
        <f t="shared" si="144"/>
        <v>0</v>
      </c>
      <c r="K248" s="238">
        <f t="shared" ref="K248:K253" si="145">SUM(I248:J248)*D248</f>
        <v>0</v>
      </c>
    </row>
    <row r="249" spans="1:121" s="147" customFormat="1" x14ac:dyDescent="0.2">
      <c r="A249" s="233"/>
      <c r="B249" s="232" t="s">
        <v>173</v>
      </c>
      <c r="C249" s="234" t="s">
        <v>414</v>
      </c>
      <c r="D249" s="239">
        <v>12</v>
      </c>
      <c r="E249" s="240" t="s">
        <v>52</v>
      </c>
      <c r="F249" s="102"/>
      <c r="G249" s="102"/>
      <c r="H249" s="237">
        <f t="shared" si="142"/>
        <v>0</v>
      </c>
      <c r="I249" s="116">
        <f t="shared" si="144"/>
        <v>0</v>
      </c>
      <c r="J249" s="116">
        <f t="shared" si="144"/>
        <v>0</v>
      </c>
      <c r="K249" s="238">
        <f t="shared" si="145"/>
        <v>0</v>
      </c>
    </row>
    <row r="250" spans="1:121" s="147" customFormat="1" x14ac:dyDescent="0.2">
      <c r="A250" s="233"/>
      <c r="B250" s="232" t="s">
        <v>174</v>
      </c>
      <c r="C250" s="234" t="s">
        <v>415</v>
      </c>
      <c r="D250" s="235">
        <v>3</v>
      </c>
      <c r="E250" s="236" t="s">
        <v>31</v>
      </c>
      <c r="F250" s="102"/>
      <c r="G250" s="102"/>
      <c r="H250" s="237">
        <f>SUM(F250:G250)*D250</f>
        <v>0</v>
      </c>
      <c r="I250" s="116">
        <f t="shared" si="144"/>
        <v>0</v>
      </c>
      <c r="J250" s="116">
        <f t="shared" si="144"/>
        <v>0</v>
      </c>
      <c r="K250" s="238">
        <f t="shared" si="145"/>
        <v>0</v>
      </c>
    </row>
    <row r="251" spans="1:121" ht="51" x14ac:dyDescent="0.2">
      <c r="A251" s="205"/>
      <c r="B251" s="232" t="s">
        <v>175</v>
      </c>
      <c r="C251" s="201" t="s">
        <v>416</v>
      </c>
      <c r="D251" s="126">
        <v>3</v>
      </c>
      <c r="E251" s="202" t="s">
        <v>292</v>
      </c>
      <c r="F251" s="270"/>
      <c r="G251" s="270"/>
      <c r="H251" s="237">
        <f>SUM(F251:G251)*D251</f>
        <v>0</v>
      </c>
      <c r="I251" s="76">
        <f t="shared" si="144"/>
        <v>0</v>
      </c>
      <c r="J251" s="76">
        <f t="shared" si="144"/>
        <v>0</v>
      </c>
      <c r="K251" s="238">
        <f t="shared" si="145"/>
        <v>0</v>
      </c>
      <c r="L251" s="206"/>
      <c r="M251" s="200"/>
      <c r="N251" s="200"/>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6"/>
      <c r="AY251" s="206"/>
      <c r="AZ251" s="206"/>
      <c r="BA251" s="206"/>
      <c r="BB251" s="206"/>
      <c r="BC251" s="206"/>
      <c r="BD251" s="206"/>
      <c r="BE251" s="206"/>
      <c r="BF251" s="206"/>
      <c r="BG251" s="206"/>
      <c r="BH251" s="206"/>
      <c r="BI251" s="206"/>
      <c r="BJ251" s="206"/>
      <c r="BK251" s="206"/>
      <c r="BL251" s="206"/>
      <c r="BM251" s="206"/>
      <c r="BN251" s="206"/>
      <c r="BO251" s="206"/>
      <c r="BP251" s="206"/>
      <c r="BQ251" s="206"/>
      <c r="BR251" s="206"/>
      <c r="BS251" s="206"/>
      <c r="BT251" s="206"/>
      <c r="BU251" s="206"/>
      <c r="BV251" s="206"/>
      <c r="BW251" s="206"/>
      <c r="BX251" s="206"/>
      <c r="BY251" s="206"/>
      <c r="BZ251" s="206"/>
      <c r="CA251" s="206"/>
      <c r="CB251" s="206"/>
      <c r="CC251" s="206"/>
      <c r="CD251" s="206"/>
      <c r="CE251" s="206"/>
      <c r="CF251" s="206"/>
      <c r="CG251" s="206"/>
      <c r="CH251" s="206"/>
      <c r="CI251" s="206"/>
      <c r="CJ251" s="206"/>
      <c r="CK251" s="206"/>
      <c r="CL251" s="206"/>
      <c r="CM251" s="206"/>
      <c r="CN251" s="206"/>
      <c r="CO251" s="206"/>
      <c r="CP251" s="206"/>
      <c r="CQ251" s="206"/>
      <c r="CR251" s="206"/>
      <c r="CS251" s="206"/>
      <c r="CT251" s="206"/>
      <c r="CU251" s="206"/>
      <c r="CV251" s="206"/>
      <c r="CW251" s="206"/>
      <c r="CX251" s="206"/>
      <c r="CY251" s="206"/>
      <c r="CZ251" s="206"/>
      <c r="DA251" s="206"/>
      <c r="DB251" s="206"/>
      <c r="DC251" s="206"/>
      <c r="DD251" s="206"/>
      <c r="DE251" s="206"/>
      <c r="DF251" s="206"/>
      <c r="DG251" s="206"/>
      <c r="DH251" s="206"/>
      <c r="DI251" s="206"/>
      <c r="DJ251" s="206"/>
      <c r="DK251" s="206"/>
      <c r="DL251" s="206"/>
      <c r="DM251" s="206"/>
      <c r="DN251" s="206"/>
      <c r="DO251" s="206"/>
      <c r="DP251" s="206"/>
      <c r="DQ251" s="206"/>
    </row>
    <row r="252" spans="1:121" s="1" customFormat="1" ht="25.5" x14ac:dyDescent="0.2">
      <c r="A252" s="218"/>
      <c r="B252" s="232" t="s">
        <v>176</v>
      </c>
      <c r="C252" s="87" t="s">
        <v>302</v>
      </c>
      <c r="D252" s="126">
        <v>2</v>
      </c>
      <c r="E252" s="217" t="s">
        <v>274</v>
      </c>
      <c r="F252" s="271"/>
      <c r="G252" s="271"/>
      <c r="H252" s="237">
        <f>SUM(F252:G252)*D252</f>
        <v>0</v>
      </c>
      <c r="I252" s="76">
        <f t="shared" si="144"/>
        <v>0</v>
      </c>
      <c r="J252" s="76">
        <f t="shared" si="144"/>
        <v>0</v>
      </c>
      <c r="K252" s="238">
        <f t="shared" si="145"/>
        <v>0</v>
      </c>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c r="AG252" s="200"/>
      <c r="AH252" s="200"/>
      <c r="AI252" s="200"/>
      <c r="AJ252" s="200"/>
      <c r="AK252" s="200"/>
      <c r="AL252" s="200"/>
      <c r="AM252" s="200"/>
      <c r="AN252" s="200"/>
      <c r="AO252" s="200"/>
      <c r="AP252" s="200"/>
      <c r="AQ252" s="200"/>
      <c r="AR252" s="200"/>
      <c r="AS252" s="200"/>
      <c r="AT252" s="200"/>
      <c r="AU252" s="200"/>
      <c r="AV252" s="200"/>
      <c r="AW252" s="200"/>
      <c r="AX252" s="200"/>
      <c r="AY252" s="200"/>
      <c r="AZ252" s="200"/>
      <c r="BA252" s="200"/>
      <c r="BB252" s="200"/>
      <c r="BC252" s="200"/>
      <c r="BD252" s="200"/>
      <c r="BE252" s="200"/>
      <c r="BF252" s="200"/>
      <c r="BG252" s="200"/>
      <c r="BH252" s="200"/>
      <c r="BI252" s="200"/>
      <c r="BJ252" s="200"/>
      <c r="BK252" s="200"/>
      <c r="BL252" s="200"/>
      <c r="BM252" s="200"/>
      <c r="BN252" s="200"/>
      <c r="BO252" s="200"/>
      <c r="BP252" s="200"/>
      <c r="BQ252" s="200"/>
      <c r="BR252" s="200"/>
      <c r="BS252" s="200"/>
      <c r="BT252" s="200"/>
      <c r="BU252" s="200"/>
      <c r="BV252" s="200"/>
      <c r="BW252" s="200"/>
      <c r="BX252" s="200"/>
      <c r="BY252" s="200"/>
      <c r="BZ252" s="200"/>
      <c r="CA252" s="200"/>
      <c r="CB252" s="200"/>
      <c r="CC252" s="200"/>
      <c r="CD252" s="200"/>
      <c r="CE252" s="200"/>
      <c r="CF252" s="200"/>
      <c r="CG252" s="200"/>
      <c r="CH252" s="200"/>
      <c r="CI252" s="200"/>
      <c r="CJ252" s="200"/>
      <c r="CK252" s="200"/>
      <c r="CL252" s="200"/>
      <c r="CM252" s="200"/>
      <c r="CN252" s="200"/>
      <c r="CO252" s="200"/>
      <c r="CP252" s="200"/>
      <c r="CQ252" s="200"/>
      <c r="CR252" s="200"/>
      <c r="CS252" s="200"/>
      <c r="CT252" s="200"/>
      <c r="CU252" s="200"/>
      <c r="CV252" s="200"/>
      <c r="CW252" s="200"/>
      <c r="CX252" s="200"/>
      <c r="CY252" s="200"/>
      <c r="CZ252" s="200"/>
      <c r="DA252" s="200"/>
      <c r="DB252" s="200"/>
      <c r="DC252" s="200"/>
      <c r="DD252" s="200"/>
      <c r="DE252" s="200"/>
      <c r="DF252" s="200"/>
      <c r="DG252" s="200"/>
      <c r="DH252" s="200"/>
      <c r="DI252" s="200"/>
      <c r="DJ252" s="200"/>
      <c r="DK252" s="200"/>
      <c r="DL252" s="200"/>
      <c r="DM252" s="200"/>
      <c r="DN252" s="200"/>
      <c r="DO252" s="200"/>
      <c r="DP252" s="200"/>
      <c r="DQ252" s="200"/>
    </row>
    <row r="253" spans="1:121" s="147" customFormat="1" ht="38.25" x14ac:dyDescent="0.2">
      <c r="A253" s="233"/>
      <c r="B253" s="232" t="s">
        <v>177</v>
      </c>
      <c r="C253" s="248" t="s">
        <v>417</v>
      </c>
      <c r="D253" s="249">
        <v>30</v>
      </c>
      <c r="E253" s="250" t="s">
        <v>52</v>
      </c>
      <c r="F253" s="273"/>
      <c r="G253" s="274"/>
      <c r="H253" s="237">
        <f>SUM(F253:G253)*D253</f>
        <v>0</v>
      </c>
      <c r="I253" s="116">
        <f t="shared" si="144"/>
        <v>0</v>
      </c>
      <c r="J253" s="116">
        <f t="shared" si="144"/>
        <v>0</v>
      </c>
      <c r="K253" s="238">
        <f t="shared" si="145"/>
        <v>0</v>
      </c>
    </row>
    <row r="254" spans="1:121" s="147" customFormat="1" x14ac:dyDescent="0.2">
      <c r="A254" s="233"/>
      <c r="B254" s="232" t="s">
        <v>418</v>
      </c>
      <c r="C254" s="96" t="s">
        <v>419</v>
      </c>
      <c r="D254" s="34">
        <v>30</v>
      </c>
      <c r="E254" s="241" t="s">
        <v>393</v>
      </c>
      <c r="F254" s="273"/>
      <c r="G254" s="274"/>
      <c r="H254" s="128">
        <f t="shared" ref="H254:H255" si="146">SUM(F254,G254)*D254</f>
        <v>0</v>
      </c>
      <c r="I254" s="116">
        <f t="shared" si="144"/>
        <v>0</v>
      </c>
      <c r="J254" s="116">
        <f t="shared" si="144"/>
        <v>0</v>
      </c>
      <c r="K254" s="129">
        <f t="shared" ref="K254:K255" si="147">SUM(I254:J254)*D254</f>
        <v>0</v>
      </c>
    </row>
    <row r="255" spans="1:121" s="147" customFormat="1" x14ac:dyDescent="0.2">
      <c r="A255" s="233"/>
      <c r="B255" s="232" t="s">
        <v>420</v>
      </c>
      <c r="C255" s="96" t="s">
        <v>421</v>
      </c>
      <c r="D255" s="34">
        <v>3</v>
      </c>
      <c r="E255" s="241" t="s">
        <v>52</v>
      </c>
      <c r="F255" s="273"/>
      <c r="G255" s="274"/>
      <c r="H255" s="128">
        <f t="shared" si="146"/>
        <v>0</v>
      </c>
      <c r="I255" s="116">
        <f t="shared" si="144"/>
        <v>0</v>
      </c>
      <c r="J255" s="116">
        <f t="shared" si="144"/>
        <v>0</v>
      </c>
      <c r="K255" s="129">
        <f t="shared" si="147"/>
        <v>0</v>
      </c>
    </row>
    <row r="256" spans="1:121" s="147" customFormat="1" x14ac:dyDescent="0.2">
      <c r="A256" s="233"/>
      <c r="B256" s="232" t="s">
        <v>137</v>
      </c>
      <c r="C256" s="244" t="s">
        <v>422</v>
      </c>
      <c r="D256" s="245"/>
      <c r="E256" s="246"/>
      <c r="F256" s="115"/>
      <c r="G256" s="115"/>
      <c r="H256" s="237"/>
      <c r="I256" s="115"/>
      <c r="J256" s="115"/>
      <c r="K256" s="238"/>
    </row>
    <row r="257" spans="1:13" s="147" customFormat="1" ht="25.5" x14ac:dyDescent="0.2">
      <c r="A257" s="233"/>
      <c r="B257" s="232" t="s">
        <v>178</v>
      </c>
      <c r="C257" s="248" t="s">
        <v>423</v>
      </c>
      <c r="D257" s="247">
        <v>1</v>
      </c>
      <c r="E257" s="246" t="s">
        <v>31</v>
      </c>
      <c r="F257" s="273"/>
      <c r="G257" s="274"/>
      <c r="H257" s="237">
        <f t="shared" ref="H257:H268" si="148">SUM(F257:G257)*D257</f>
        <v>0</v>
      </c>
      <c r="I257" s="116">
        <f t="shared" ref="I257:J266" si="149">TRUNC(F257*(1+$K$3),2)</f>
        <v>0</v>
      </c>
      <c r="J257" s="116">
        <f t="shared" si="149"/>
        <v>0</v>
      </c>
      <c r="K257" s="238">
        <f t="shared" ref="K257:K269" si="150">SUM(I257:J257)*D257</f>
        <v>0</v>
      </c>
    </row>
    <row r="258" spans="1:13" s="147" customFormat="1" ht="25.5" x14ac:dyDescent="0.2">
      <c r="A258" s="251"/>
      <c r="B258" s="232" t="s">
        <v>179</v>
      </c>
      <c r="C258" s="248" t="s">
        <v>424</v>
      </c>
      <c r="D258" s="235">
        <v>1</v>
      </c>
      <c r="E258" s="236" t="s">
        <v>31</v>
      </c>
      <c r="F258" s="115" t="s">
        <v>56</v>
      </c>
      <c r="G258" s="274"/>
      <c r="H258" s="237">
        <f t="shared" si="148"/>
        <v>0</v>
      </c>
      <c r="I258" s="116" t="s">
        <v>56</v>
      </c>
      <c r="J258" s="116">
        <f t="shared" si="149"/>
        <v>0</v>
      </c>
      <c r="K258" s="238">
        <f t="shared" si="150"/>
        <v>0</v>
      </c>
    </row>
    <row r="259" spans="1:13" s="147" customFormat="1" x14ac:dyDescent="0.2">
      <c r="A259" s="233"/>
      <c r="B259" s="232" t="s">
        <v>180</v>
      </c>
      <c r="C259" s="234" t="s">
        <v>414</v>
      </c>
      <c r="D259" s="247">
        <v>18</v>
      </c>
      <c r="E259" s="240" t="s">
        <v>52</v>
      </c>
      <c r="F259" s="102"/>
      <c r="G259" s="102"/>
      <c r="H259" s="237">
        <f t="shared" si="148"/>
        <v>0</v>
      </c>
      <c r="I259" s="116">
        <f t="shared" si="149"/>
        <v>0</v>
      </c>
      <c r="J259" s="116">
        <f t="shared" si="149"/>
        <v>0</v>
      </c>
      <c r="K259" s="238">
        <f t="shared" si="150"/>
        <v>0</v>
      </c>
    </row>
    <row r="260" spans="1:13" s="147" customFormat="1" x14ac:dyDescent="0.2">
      <c r="A260" s="233"/>
      <c r="B260" s="232" t="s">
        <v>181</v>
      </c>
      <c r="C260" s="234" t="s">
        <v>415</v>
      </c>
      <c r="D260" s="235">
        <v>8</v>
      </c>
      <c r="E260" s="236" t="s">
        <v>31</v>
      </c>
      <c r="F260" s="102"/>
      <c r="G260" s="102"/>
      <c r="H260" s="237">
        <f t="shared" si="148"/>
        <v>0</v>
      </c>
      <c r="I260" s="116">
        <f t="shared" si="149"/>
        <v>0</v>
      </c>
      <c r="J260" s="116">
        <f t="shared" si="149"/>
        <v>0</v>
      </c>
      <c r="K260" s="238">
        <f t="shared" si="150"/>
        <v>0</v>
      </c>
    </row>
    <row r="261" spans="1:13" s="147" customFormat="1" x14ac:dyDescent="0.2">
      <c r="A261" s="233"/>
      <c r="B261" s="232" t="s">
        <v>182</v>
      </c>
      <c r="C261" s="117" t="s">
        <v>425</v>
      </c>
      <c r="D261" s="239">
        <v>2</v>
      </c>
      <c r="E261" s="236" t="s">
        <v>31</v>
      </c>
      <c r="F261" s="273"/>
      <c r="G261" s="273"/>
      <c r="H261" s="237">
        <f t="shared" si="148"/>
        <v>0</v>
      </c>
      <c r="I261" s="116">
        <f t="shared" si="149"/>
        <v>0</v>
      </c>
      <c r="J261" s="116">
        <f t="shared" si="149"/>
        <v>0</v>
      </c>
      <c r="K261" s="238">
        <f t="shared" si="150"/>
        <v>0</v>
      </c>
    </row>
    <row r="262" spans="1:13" s="147" customFormat="1" x14ac:dyDescent="0.2">
      <c r="A262" s="233"/>
      <c r="B262" s="232" t="s">
        <v>183</v>
      </c>
      <c r="C262" s="118" t="s">
        <v>426</v>
      </c>
      <c r="D262" s="235">
        <v>660</v>
      </c>
      <c r="E262" s="240" t="s">
        <v>52</v>
      </c>
      <c r="F262" s="273"/>
      <c r="G262" s="274"/>
      <c r="H262" s="237">
        <f t="shared" si="148"/>
        <v>0</v>
      </c>
      <c r="I262" s="116">
        <f t="shared" si="149"/>
        <v>0</v>
      </c>
      <c r="J262" s="116">
        <f t="shared" si="149"/>
        <v>0</v>
      </c>
      <c r="K262" s="238">
        <f t="shared" si="150"/>
        <v>0</v>
      </c>
    </row>
    <row r="263" spans="1:13" s="147" customFormat="1" ht="38.25" x14ac:dyDescent="0.2">
      <c r="A263" s="233"/>
      <c r="B263" s="232" t="s">
        <v>184</v>
      </c>
      <c r="C263" s="248" t="s">
        <v>427</v>
      </c>
      <c r="D263" s="249">
        <v>45</v>
      </c>
      <c r="E263" s="250" t="s">
        <v>52</v>
      </c>
      <c r="F263" s="273"/>
      <c r="G263" s="274"/>
      <c r="H263" s="237">
        <f>SUM(F263:G263)*D263</f>
        <v>0</v>
      </c>
      <c r="I263" s="116">
        <f t="shared" si="149"/>
        <v>0</v>
      </c>
      <c r="J263" s="116">
        <f t="shared" si="149"/>
        <v>0</v>
      </c>
      <c r="K263" s="238">
        <f t="shared" si="150"/>
        <v>0</v>
      </c>
    </row>
    <row r="264" spans="1:13" s="147" customFormat="1" x14ac:dyDescent="0.2">
      <c r="A264" s="233"/>
      <c r="B264" s="232" t="s">
        <v>185</v>
      </c>
      <c r="C264" s="118" t="s">
        <v>428</v>
      </c>
      <c r="D264" s="239">
        <v>16</v>
      </c>
      <c r="E264" s="240" t="s">
        <v>31</v>
      </c>
      <c r="F264" s="273"/>
      <c r="G264" s="274"/>
      <c r="H264" s="237">
        <f t="shared" si="148"/>
        <v>0</v>
      </c>
      <c r="I264" s="116">
        <f t="shared" si="149"/>
        <v>0</v>
      </c>
      <c r="J264" s="116">
        <f t="shared" si="149"/>
        <v>0</v>
      </c>
      <c r="K264" s="238">
        <f t="shared" si="150"/>
        <v>0</v>
      </c>
    </row>
    <row r="265" spans="1:13" s="147" customFormat="1" x14ac:dyDescent="0.2">
      <c r="A265" s="233"/>
      <c r="B265" s="232" t="s">
        <v>186</v>
      </c>
      <c r="C265" s="118" t="s">
        <v>429</v>
      </c>
      <c r="D265" s="252">
        <v>1</v>
      </c>
      <c r="E265" s="240" t="s">
        <v>31</v>
      </c>
      <c r="F265" s="273"/>
      <c r="G265" s="274"/>
      <c r="H265" s="237">
        <f t="shared" si="148"/>
        <v>0</v>
      </c>
      <c r="I265" s="116">
        <f t="shared" si="149"/>
        <v>0</v>
      </c>
      <c r="J265" s="116">
        <f t="shared" si="149"/>
        <v>0</v>
      </c>
      <c r="K265" s="238">
        <f t="shared" si="150"/>
        <v>0</v>
      </c>
    </row>
    <row r="266" spans="1:13" s="147" customFormat="1" x14ac:dyDescent="0.2">
      <c r="A266" s="233"/>
      <c r="B266" s="232" t="s">
        <v>430</v>
      </c>
      <c r="C266" s="234" t="s">
        <v>431</v>
      </c>
      <c r="D266" s="239">
        <v>16</v>
      </c>
      <c r="E266" s="240" t="s">
        <v>31</v>
      </c>
      <c r="F266" s="273"/>
      <c r="G266" s="115" t="s">
        <v>56</v>
      </c>
      <c r="H266" s="237">
        <f t="shared" si="148"/>
        <v>0</v>
      </c>
      <c r="I266" s="116">
        <f t="shared" si="149"/>
        <v>0</v>
      </c>
      <c r="J266" s="115" t="s">
        <v>56</v>
      </c>
      <c r="K266" s="238">
        <f t="shared" si="150"/>
        <v>0</v>
      </c>
    </row>
    <row r="267" spans="1:13" s="147" customFormat="1" ht="25.5" x14ac:dyDescent="0.2">
      <c r="A267" s="233"/>
      <c r="B267" s="232" t="s">
        <v>432</v>
      </c>
      <c r="C267" s="201" t="s">
        <v>433</v>
      </c>
      <c r="D267" s="249">
        <v>1</v>
      </c>
      <c r="E267" s="236" t="s">
        <v>31</v>
      </c>
      <c r="F267" s="273"/>
      <c r="G267" s="274"/>
      <c r="H267" s="237">
        <f t="shared" si="148"/>
        <v>0</v>
      </c>
      <c r="I267" s="116">
        <f t="shared" ref="I267:J269" si="151">TRUNC(F267*(1+$K$3),2)</f>
        <v>0</v>
      </c>
      <c r="J267" s="116">
        <f t="shared" si="151"/>
        <v>0</v>
      </c>
      <c r="K267" s="238">
        <f t="shared" si="150"/>
        <v>0</v>
      </c>
    </row>
    <row r="268" spans="1:13" s="147" customFormat="1" x14ac:dyDescent="0.2">
      <c r="A268" s="233"/>
      <c r="B268" s="232" t="s">
        <v>434</v>
      </c>
      <c r="C268" s="119" t="s">
        <v>435</v>
      </c>
      <c r="D268" s="252">
        <v>1</v>
      </c>
      <c r="E268" s="240" t="s">
        <v>31</v>
      </c>
      <c r="F268" s="273"/>
      <c r="G268" s="274"/>
      <c r="H268" s="237">
        <f t="shared" si="148"/>
        <v>0</v>
      </c>
      <c r="I268" s="116">
        <f t="shared" si="151"/>
        <v>0</v>
      </c>
      <c r="J268" s="116">
        <f t="shared" si="151"/>
        <v>0</v>
      </c>
      <c r="K268" s="238">
        <f t="shared" si="150"/>
        <v>0</v>
      </c>
    </row>
    <row r="269" spans="1:13" s="254" customFormat="1" ht="15.75" thickBot="1" x14ac:dyDescent="0.25">
      <c r="A269" s="212"/>
      <c r="B269" s="232" t="s">
        <v>436</v>
      </c>
      <c r="C269" s="191" t="s">
        <v>437</v>
      </c>
      <c r="D269" s="126">
        <v>16</v>
      </c>
      <c r="E269" s="84" t="s">
        <v>31</v>
      </c>
      <c r="F269" s="85"/>
      <c r="G269" s="85"/>
      <c r="H269" s="192">
        <f>SUM(F269,G269)*D269</f>
        <v>0</v>
      </c>
      <c r="I269" s="76">
        <f t="shared" si="151"/>
        <v>0</v>
      </c>
      <c r="J269" s="76">
        <f t="shared" si="151"/>
        <v>0</v>
      </c>
      <c r="K269" s="253">
        <f t="shared" si="150"/>
        <v>0</v>
      </c>
    </row>
    <row r="270" spans="1:13" ht="15.75" thickBot="1" x14ac:dyDescent="0.3">
      <c r="A270" s="60"/>
      <c r="B270" s="61"/>
      <c r="C270" s="62" t="s">
        <v>260</v>
      </c>
      <c r="D270" s="61"/>
      <c r="E270" s="61"/>
      <c r="F270" s="61">
        <f>SUMPRODUCT(F248:F269,D248:D269)</f>
        <v>0</v>
      </c>
      <c r="G270" s="61">
        <f>SUMPRODUCT(G248:G269,D248:D269)</f>
        <v>0</v>
      </c>
      <c r="H270" s="61">
        <f>SUM(H248:H269)</f>
        <v>0</v>
      </c>
      <c r="I270" s="61">
        <f>SUMPRODUCT(I248:I269,D248:D269)</f>
        <v>0</v>
      </c>
      <c r="J270" s="61">
        <f>SUMPRODUCT(J248:J269,D248:D269)</f>
        <v>0</v>
      </c>
      <c r="K270" s="61">
        <f>SUM(K248:K269)</f>
        <v>0</v>
      </c>
      <c r="L270" s="59">
        <f>SUM(F270:G270)</f>
        <v>0</v>
      </c>
      <c r="M270" s="58">
        <f>SUM(I270:J270)</f>
        <v>0</v>
      </c>
    </row>
    <row r="271" spans="1:13" s="194" customFormat="1" ht="15" x14ac:dyDescent="0.2">
      <c r="A271" s="220"/>
      <c r="B271" s="104">
        <v>9</v>
      </c>
      <c r="C271" s="313" t="s">
        <v>438</v>
      </c>
      <c r="D271" s="314"/>
      <c r="E271" s="314"/>
      <c r="F271" s="314"/>
      <c r="G271" s="314"/>
      <c r="H271" s="314"/>
      <c r="I271" s="314"/>
      <c r="J271" s="314"/>
      <c r="K271" s="315"/>
    </row>
    <row r="272" spans="1:13" s="194" customFormat="1" ht="25.5" x14ac:dyDescent="0.2">
      <c r="A272" s="189"/>
      <c r="B272" s="255" t="s">
        <v>141</v>
      </c>
      <c r="C272" s="191" t="s">
        <v>439</v>
      </c>
      <c r="D272" s="126">
        <v>1</v>
      </c>
      <c r="E272" s="84" t="s">
        <v>31</v>
      </c>
      <c r="F272" s="85"/>
      <c r="G272" s="85"/>
      <c r="H272" s="192">
        <f>SUM(F272,G272)*D272</f>
        <v>0</v>
      </c>
      <c r="I272" s="76">
        <f t="shared" ref="I272:J279" si="152">TRUNC(F272*(1+$K$3),2)</f>
        <v>0</v>
      </c>
      <c r="J272" s="76">
        <f t="shared" si="152"/>
        <v>0</v>
      </c>
      <c r="K272" s="256">
        <f t="shared" ref="K272:K279" si="153">SUM(I272:J272)*D272</f>
        <v>0</v>
      </c>
    </row>
    <row r="273" spans="1:256" s="194" customFormat="1" ht="25.5" x14ac:dyDescent="0.2">
      <c r="A273" s="189"/>
      <c r="B273" s="255" t="s">
        <v>142</v>
      </c>
      <c r="C273" s="191" t="s">
        <v>440</v>
      </c>
      <c r="D273" s="126">
        <v>1</v>
      </c>
      <c r="E273" s="84" t="s">
        <v>31</v>
      </c>
      <c r="F273" s="76" t="s">
        <v>56</v>
      </c>
      <c r="G273" s="85"/>
      <c r="H273" s="192">
        <f>SUM(F273,G273)*D273</f>
        <v>0</v>
      </c>
      <c r="I273" s="76" t="s">
        <v>56</v>
      </c>
      <c r="J273" s="76">
        <f t="shared" si="152"/>
        <v>0</v>
      </c>
      <c r="K273" s="193">
        <f t="shared" si="153"/>
        <v>0</v>
      </c>
    </row>
    <row r="274" spans="1:256" s="254" customFormat="1" ht="25.5" x14ac:dyDescent="0.2">
      <c r="A274" s="212"/>
      <c r="B274" s="255" t="s">
        <v>441</v>
      </c>
      <c r="C274" s="191" t="s">
        <v>442</v>
      </c>
      <c r="D274" s="126">
        <v>1</v>
      </c>
      <c r="E274" s="84" t="s">
        <v>31</v>
      </c>
      <c r="F274" s="76" t="s">
        <v>56</v>
      </c>
      <c r="G274" s="85"/>
      <c r="H274" s="192">
        <f t="shared" ref="H274" si="154">SUM(F274,G274)*D274</f>
        <v>0</v>
      </c>
      <c r="I274" s="257" t="s">
        <v>56</v>
      </c>
      <c r="J274" s="76">
        <f t="shared" si="152"/>
        <v>0</v>
      </c>
      <c r="K274" s="193">
        <f t="shared" si="153"/>
        <v>0</v>
      </c>
    </row>
    <row r="275" spans="1:256" s="194" customFormat="1" ht="15" x14ac:dyDescent="0.2">
      <c r="A275" s="189"/>
      <c r="B275" s="255" t="s">
        <v>443</v>
      </c>
      <c r="C275" s="191" t="s">
        <v>444</v>
      </c>
      <c r="D275" s="126">
        <v>499.99</v>
      </c>
      <c r="E275" s="84" t="s">
        <v>52</v>
      </c>
      <c r="F275" s="76" t="s">
        <v>56</v>
      </c>
      <c r="G275" s="85"/>
      <c r="H275" s="192">
        <f>SUM(F275,G275)*D275</f>
        <v>0</v>
      </c>
      <c r="I275" s="76" t="s">
        <v>56</v>
      </c>
      <c r="J275" s="76">
        <f t="shared" si="152"/>
        <v>0</v>
      </c>
      <c r="K275" s="193">
        <f t="shared" si="153"/>
        <v>0</v>
      </c>
    </row>
    <row r="276" spans="1:256" s="254" customFormat="1" ht="25.5" x14ac:dyDescent="0.2">
      <c r="A276" s="212"/>
      <c r="B276" s="255" t="s">
        <v>445</v>
      </c>
      <c r="C276" s="191" t="s">
        <v>446</v>
      </c>
      <c r="D276" s="126">
        <v>1</v>
      </c>
      <c r="E276" s="84" t="s">
        <v>31</v>
      </c>
      <c r="F276" s="76" t="s">
        <v>56</v>
      </c>
      <c r="G276" s="85"/>
      <c r="H276" s="192">
        <f t="shared" ref="H276:H277" si="155">SUM(F276,G276)*D276</f>
        <v>0</v>
      </c>
      <c r="I276" s="257" t="s">
        <v>56</v>
      </c>
      <c r="J276" s="76">
        <f t="shared" si="152"/>
        <v>0</v>
      </c>
      <c r="K276" s="193">
        <f t="shared" si="153"/>
        <v>0</v>
      </c>
    </row>
    <row r="277" spans="1:256" s="254" customFormat="1" ht="15" x14ac:dyDescent="0.2">
      <c r="A277" s="212"/>
      <c r="B277" s="255" t="s">
        <v>447</v>
      </c>
      <c r="C277" s="191" t="s">
        <v>448</v>
      </c>
      <c r="D277" s="126">
        <v>1</v>
      </c>
      <c r="E277" s="84" t="s">
        <v>31</v>
      </c>
      <c r="F277" s="76" t="s">
        <v>56</v>
      </c>
      <c r="G277" s="85"/>
      <c r="H277" s="192">
        <f t="shared" si="155"/>
        <v>0</v>
      </c>
      <c r="I277" s="257" t="s">
        <v>56</v>
      </c>
      <c r="J277" s="76">
        <f t="shared" si="152"/>
        <v>0</v>
      </c>
      <c r="K277" s="193">
        <f t="shared" si="153"/>
        <v>0</v>
      </c>
    </row>
    <row r="278" spans="1:256" s="261" customFormat="1" x14ac:dyDescent="0.2">
      <c r="A278" s="258"/>
      <c r="B278" s="255" t="s">
        <v>449</v>
      </c>
      <c r="C278" s="49" t="s">
        <v>273</v>
      </c>
      <c r="D278" s="259">
        <v>1</v>
      </c>
      <c r="E278" s="84" t="s">
        <v>31</v>
      </c>
      <c r="F278" s="260" t="s">
        <v>56</v>
      </c>
      <c r="G278" s="270"/>
      <c r="H278" s="203">
        <f>SUM(F278,G278)*D278</f>
        <v>0</v>
      </c>
      <c r="I278" s="260" t="s">
        <v>56</v>
      </c>
      <c r="J278" s="76">
        <f t="shared" si="152"/>
        <v>0</v>
      </c>
      <c r="K278" s="177">
        <f t="shared" si="153"/>
        <v>0</v>
      </c>
    </row>
    <row r="279" spans="1:256" s="261" customFormat="1" x14ac:dyDescent="0.2">
      <c r="A279" s="258"/>
      <c r="B279" s="255" t="s">
        <v>450</v>
      </c>
      <c r="C279" s="49" t="s">
        <v>451</v>
      </c>
      <c r="D279" s="259">
        <v>1</v>
      </c>
      <c r="E279" s="84" t="s">
        <v>31</v>
      </c>
      <c r="F279" s="260" t="s">
        <v>56</v>
      </c>
      <c r="G279" s="270"/>
      <c r="H279" s="203">
        <f>SUM(F279,G279)*D279</f>
        <v>0</v>
      </c>
      <c r="I279" s="260" t="s">
        <v>56</v>
      </c>
      <c r="J279" s="76">
        <f t="shared" si="152"/>
        <v>0</v>
      </c>
      <c r="K279" s="129">
        <f t="shared" si="153"/>
        <v>0</v>
      </c>
    </row>
    <row r="280" spans="1:256" s="194" customFormat="1" ht="15" x14ac:dyDescent="0.2">
      <c r="A280" s="262"/>
      <c r="B280" s="255" t="s">
        <v>452</v>
      </c>
      <c r="C280" s="188" t="s">
        <v>453</v>
      </c>
      <c r="D280" s="126">
        <v>1</v>
      </c>
      <c r="E280" s="84" t="s">
        <v>31</v>
      </c>
      <c r="F280" s="76" t="s">
        <v>56</v>
      </c>
      <c r="G280" s="275"/>
      <c r="H280" s="192">
        <f>SUM(F280,G280)*D280</f>
        <v>0</v>
      </c>
      <c r="I280" s="76" t="s">
        <v>56</v>
      </c>
      <c r="J280" s="76">
        <f>TRUNC(G280*(1+$K$3),2)</f>
        <v>0</v>
      </c>
      <c r="K280" s="204">
        <f>SUM(I280:J280)*D280</f>
        <v>0</v>
      </c>
      <c r="M280" s="200"/>
      <c r="N280" s="200"/>
    </row>
    <row r="281" spans="1:256" s="254" customFormat="1" ht="15" x14ac:dyDescent="0.2">
      <c r="A281" s="212"/>
      <c r="B281" s="255" t="s">
        <v>454</v>
      </c>
      <c r="C281" s="191" t="s">
        <v>455</v>
      </c>
      <c r="D281" s="126">
        <v>8</v>
      </c>
      <c r="E281" s="84" t="s">
        <v>31</v>
      </c>
      <c r="F281" s="85"/>
      <c r="G281" s="85"/>
      <c r="H281" s="192">
        <f>SUM(F281,G281)*D281</f>
        <v>0</v>
      </c>
      <c r="I281" s="76">
        <f>TRUNC(F281*(1+$K$3),2)</f>
        <v>0</v>
      </c>
      <c r="J281" s="76">
        <f>TRUNC(G281*(1+$K$3),2)</f>
        <v>0</v>
      </c>
      <c r="K281" s="193">
        <f>SUM(I281:J281)*D281</f>
        <v>0</v>
      </c>
    </row>
    <row r="282" spans="1:256" s="254" customFormat="1" ht="15.75" thickBot="1" x14ac:dyDescent="0.25">
      <c r="A282" s="263"/>
      <c r="B282" s="255" t="s">
        <v>456</v>
      </c>
      <c r="C282" s="191" t="s">
        <v>457</v>
      </c>
      <c r="D282" s="34">
        <v>1</v>
      </c>
      <c r="E282" s="84" t="s">
        <v>31</v>
      </c>
      <c r="F282" s="85"/>
      <c r="G282" s="120"/>
      <c r="H282" s="192">
        <f>SUM(F282,G282)*D282</f>
        <v>0</v>
      </c>
      <c r="I282" s="76">
        <f>TRUNC(F282*(1+$K$3),2)</f>
        <v>0</v>
      </c>
      <c r="J282" s="76">
        <f>TRUNC(G282*(1+$K$3),2)</f>
        <v>0</v>
      </c>
      <c r="K282" s="253">
        <f>SUM(I282:J282)*D282</f>
        <v>0</v>
      </c>
      <c r="L282" s="264"/>
      <c r="M282" s="265"/>
      <c r="N282" s="264"/>
      <c r="O282" s="264"/>
      <c r="P282" s="264"/>
      <c r="Q282" s="264"/>
      <c r="R282" s="264"/>
      <c r="S282" s="264"/>
      <c r="T282" s="264"/>
      <c r="U282" s="264"/>
      <c r="V282" s="264"/>
      <c r="W282" s="264"/>
      <c r="X282" s="264"/>
      <c r="Y282" s="264"/>
      <c r="Z282" s="264"/>
      <c r="AA282" s="264"/>
      <c r="AB282" s="264"/>
      <c r="AC282" s="264"/>
      <c r="AD282" s="264"/>
      <c r="AE282" s="264"/>
      <c r="AF282" s="264"/>
      <c r="AG282" s="264"/>
      <c r="AH282" s="264"/>
      <c r="AI282" s="264"/>
      <c r="AJ282" s="264"/>
      <c r="AK282" s="264"/>
      <c r="AL282" s="264"/>
      <c r="AM282" s="264"/>
      <c r="AN282" s="264"/>
      <c r="AO282" s="264"/>
      <c r="AP282" s="264"/>
      <c r="AQ282" s="264"/>
      <c r="AR282" s="264"/>
      <c r="AS282" s="264"/>
      <c r="AT282" s="264"/>
      <c r="AU282" s="264"/>
      <c r="AV282" s="264"/>
      <c r="AW282" s="264"/>
      <c r="AX282" s="264"/>
      <c r="AY282" s="264"/>
      <c r="AZ282" s="264"/>
      <c r="BA282" s="264"/>
      <c r="BB282" s="264"/>
      <c r="BC282" s="264"/>
      <c r="BD282" s="264"/>
      <c r="BE282" s="264"/>
      <c r="BF282" s="264"/>
      <c r="BG282" s="264"/>
      <c r="BH282" s="264"/>
      <c r="BI282" s="264"/>
      <c r="BJ282" s="264"/>
      <c r="BK282" s="264"/>
      <c r="BL282" s="264"/>
      <c r="BM282" s="264"/>
      <c r="BN282" s="264"/>
      <c r="BO282" s="264"/>
      <c r="BP282" s="264"/>
      <c r="BQ282" s="264"/>
      <c r="BR282" s="264"/>
      <c r="BS282" s="264"/>
      <c r="BT282" s="264"/>
      <c r="BU282" s="264"/>
      <c r="BV282" s="264"/>
      <c r="BW282" s="264"/>
      <c r="BX282" s="264"/>
      <c r="BY282" s="264"/>
      <c r="BZ282" s="264"/>
      <c r="CA282" s="264"/>
      <c r="CB282" s="264"/>
      <c r="CC282" s="264"/>
      <c r="CD282" s="264"/>
      <c r="CE282" s="264"/>
      <c r="CF282" s="264"/>
      <c r="CG282" s="264"/>
      <c r="CH282" s="264"/>
      <c r="CI282" s="264"/>
      <c r="CJ282" s="264"/>
      <c r="CK282" s="264"/>
      <c r="CL282" s="264"/>
      <c r="CM282" s="264"/>
      <c r="CN282" s="264"/>
      <c r="CO282" s="264"/>
      <c r="CP282" s="264"/>
      <c r="CQ282" s="264"/>
      <c r="CR282" s="264"/>
      <c r="CS282" s="264"/>
      <c r="CT282" s="264"/>
      <c r="CU282" s="264"/>
      <c r="CV282" s="264"/>
      <c r="CW282" s="264"/>
      <c r="CX282" s="264"/>
      <c r="CY282" s="264"/>
      <c r="CZ282" s="264"/>
      <c r="DA282" s="264"/>
      <c r="DB282" s="264"/>
      <c r="DC282" s="264"/>
      <c r="DD282" s="264"/>
      <c r="DE282" s="264"/>
      <c r="DF282" s="264"/>
      <c r="DG282" s="264"/>
      <c r="DH282" s="264"/>
      <c r="DI282" s="264"/>
      <c r="DJ282" s="264"/>
      <c r="DK282" s="264"/>
      <c r="DL282" s="264"/>
      <c r="DM282" s="264"/>
      <c r="DN282" s="264"/>
      <c r="DO282" s="264"/>
      <c r="DP282" s="264"/>
      <c r="DQ282" s="264"/>
      <c r="DR282" s="264"/>
      <c r="DS282" s="264"/>
      <c r="DT282" s="264"/>
      <c r="DU282" s="264"/>
      <c r="DV282" s="264"/>
      <c r="DW282" s="264"/>
      <c r="DX282" s="264"/>
      <c r="DY282" s="264"/>
      <c r="DZ282" s="264"/>
      <c r="EA282" s="264"/>
      <c r="EB282" s="264"/>
      <c r="EC282" s="264"/>
      <c r="ED282" s="264"/>
      <c r="EE282" s="264"/>
      <c r="EF282" s="264"/>
      <c r="EG282" s="264"/>
      <c r="EH282" s="264"/>
      <c r="EI282" s="264"/>
      <c r="EJ282" s="264"/>
      <c r="EK282" s="264"/>
      <c r="EL282" s="264"/>
      <c r="EM282" s="264"/>
      <c r="EN282" s="264"/>
      <c r="EO282" s="264"/>
      <c r="EP282" s="264"/>
      <c r="EQ282" s="264"/>
      <c r="ER282" s="264"/>
      <c r="ES282" s="264"/>
      <c r="ET282" s="264"/>
      <c r="EU282" s="264"/>
      <c r="EV282" s="264"/>
      <c r="EW282" s="264"/>
      <c r="EX282" s="264"/>
      <c r="EY282" s="264"/>
      <c r="EZ282" s="264"/>
      <c r="FA282" s="264"/>
      <c r="FB282" s="264"/>
      <c r="FC282" s="264"/>
      <c r="FD282" s="264"/>
      <c r="FE282" s="264"/>
      <c r="FF282" s="264"/>
      <c r="FG282" s="264"/>
      <c r="FH282" s="264"/>
      <c r="FI282" s="264"/>
      <c r="FJ282" s="264"/>
      <c r="FK282" s="264"/>
      <c r="FL282" s="264"/>
      <c r="FM282" s="264"/>
      <c r="FN282" s="264"/>
      <c r="FO282" s="264"/>
      <c r="FP282" s="264"/>
      <c r="FQ282" s="264"/>
      <c r="FR282" s="264"/>
      <c r="FS282" s="264"/>
      <c r="FT282" s="264"/>
      <c r="FU282" s="264"/>
      <c r="FV282" s="264"/>
      <c r="FW282" s="264"/>
      <c r="FX282" s="264"/>
      <c r="FY282" s="264"/>
      <c r="FZ282" s="264"/>
      <c r="GA282" s="264"/>
      <c r="GB282" s="264"/>
      <c r="GC282" s="264"/>
      <c r="GD282" s="264"/>
      <c r="GE282" s="264"/>
      <c r="GF282" s="264"/>
      <c r="GG282" s="264"/>
      <c r="GH282" s="264"/>
      <c r="GI282" s="264"/>
      <c r="GJ282" s="264"/>
      <c r="GK282" s="264"/>
      <c r="GL282" s="264"/>
      <c r="GM282" s="264"/>
      <c r="GN282" s="264"/>
      <c r="GO282" s="264"/>
      <c r="GP282" s="264"/>
      <c r="GQ282" s="264"/>
      <c r="GR282" s="264"/>
      <c r="GS282" s="264"/>
      <c r="GT282" s="264"/>
      <c r="GU282" s="264"/>
      <c r="GV282" s="264"/>
      <c r="GW282" s="264"/>
      <c r="GX282" s="264"/>
      <c r="GY282" s="264"/>
      <c r="GZ282" s="264"/>
      <c r="HA282" s="264"/>
      <c r="HB282" s="264"/>
      <c r="HC282" s="264"/>
      <c r="HD282" s="264"/>
      <c r="HE282" s="264"/>
      <c r="HF282" s="264"/>
      <c r="HG282" s="264"/>
      <c r="HH282" s="264"/>
      <c r="HI282" s="264"/>
      <c r="HJ282" s="264"/>
      <c r="HK282" s="264"/>
      <c r="HL282" s="264"/>
      <c r="HM282" s="264"/>
      <c r="HN282" s="264"/>
      <c r="HO282" s="264"/>
      <c r="HP282" s="264"/>
      <c r="HQ282" s="264"/>
      <c r="HR282" s="264"/>
      <c r="HS282" s="264"/>
      <c r="HT282" s="264"/>
      <c r="HU282" s="264"/>
      <c r="HV282" s="264"/>
      <c r="HW282" s="264"/>
      <c r="HX282" s="264"/>
      <c r="HY282" s="264"/>
      <c r="HZ282" s="264"/>
      <c r="IA282" s="264"/>
      <c r="IB282" s="264"/>
      <c r="IC282" s="264"/>
      <c r="ID282" s="264"/>
      <c r="IE282" s="264"/>
      <c r="IF282" s="264"/>
      <c r="IG282" s="264"/>
      <c r="IH282" s="264"/>
      <c r="II282" s="264"/>
      <c r="IJ282" s="264"/>
      <c r="IK282" s="264"/>
      <c r="IL282" s="264"/>
      <c r="IM282" s="264"/>
      <c r="IN282" s="264"/>
      <c r="IO282" s="264"/>
      <c r="IP282" s="264"/>
      <c r="IQ282" s="264"/>
      <c r="IR282" s="264"/>
      <c r="IS282" s="264"/>
      <c r="IT282" s="264"/>
      <c r="IU282" s="264"/>
      <c r="IV282" s="264"/>
    </row>
    <row r="283" spans="1:256" ht="15.75" thickBot="1" x14ac:dyDescent="0.3">
      <c r="A283" s="60"/>
      <c r="B283" s="61"/>
      <c r="C283" s="62" t="s">
        <v>260</v>
      </c>
      <c r="D283" s="61"/>
      <c r="E283" s="61"/>
      <c r="F283" s="61">
        <f>SUMPRODUCT(F272:F282,D272:D282)</f>
        <v>0</v>
      </c>
      <c r="G283" s="61">
        <f>SUMPRODUCT(G272:G282,D272:D282)</f>
        <v>0</v>
      </c>
      <c r="H283" s="61">
        <f>SUM(H272:H282)</f>
        <v>0</v>
      </c>
      <c r="I283" s="61">
        <f>SUMPRODUCT(I272:I282,D272:D282)</f>
        <v>0</v>
      </c>
      <c r="J283" s="61">
        <f>SUMPRODUCT(J272:J282,D272:D282)</f>
        <v>0</v>
      </c>
      <c r="K283" s="61">
        <f>SUM(K272:K282)</f>
        <v>0</v>
      </c>
      <c r="L283" s="59">
        <f>SUM(F283:G283)</f>
        <v>0</v>
      </c>
      <c r="M283" s="58">
        <f>SUM(I283:J283)</f>
        <v>0</v>
      </c>
    </row>
    <row r="284" spans="1:256" ht="15.75" thickBot="1" x14ac:dyDescent="0.3">
      <c r="A284" s="65"/>
      <c r="B284" s="66"/>
      <c r="C284" s="67" t="s">
        <v>458</v>
      </c>
      <c r="D284" s="66"/>
      <c r="E284" s="66"/>
      <c r="F284" s="66">
        <f>SUMPRODUCT(F159:F282,D159:D282)</f>
        <v>0</v>
      </c>
      <c r="G284" s="66">
        <f>SUMPRODUCT(G159:G282,D159:D282)</f>
        <v>0</v>
      </c>
      <c r="H284" s="66">
        <f>SUM(H283,H270,H245,H228,H214,H198,H188,H183,H173)</f>
        <v>0</v>
      </c>
      <c r="I284" s="66">
        <f>SUMPRODUCT(I159:I282,D159:D282)</f>
        <v>0</v>
      </c>
      <c r="J284" s="66">
        <f>SUMPRODUCT(J159:J282,D159:D282)</f>
        <v>0</v>
      </c>
      <c r="K284" s="68">
        <f>SUM(K283,K270,K245,K228,K214,K198,K188,K183,K173)</f>
        <v>0</v>
      </c>
      <c r="L284" s="59">
        <f>SUM(F284:G284)</f>
        <v>0</v>
      </c>
      <c r="M284" s="58">
        <f>SUM(I284:J284)</f>
        <v>0</v>
      </c>
    </row>
    <row r="285" spans="1:256" ht="15.75" thickBot="1" x14ac:dyDescent="0.3">
      <c r="A285" s="60"/>
      <c r="B285" s="61"/>
      <c r="C285" s="62" t="s">
        <v>11</v>
      </c>
      <c r="D285" s="61"/>
      <c r="E285" s="61"/>
      <c r="F285" s="61">
        <f>SUMPRODUCT(F16:F282,D16:D282)</f>
        <v>0</v>
      </c>
      <c r="G285" s="61">
        <f>SUMPRODUCT(G16:G282,D16:D282)</f>
        <v>0</v>
      </c>
      <c r="H285" s="61">
        <f>SUM(H152,H156,H284)</f>
        <v>0</v>
      </c>
      <c r="I285" s="61">
        <f>SUMPRODUCT(I16:I282,D16:D282)</f>
        <v>0</v>
      </c>
      <c r="J285" s="61">
        <f>SUMPRODUCT(J16:J282,D16:D282)</f>
        <v>0</v>
      </c>
      <c r="K285" s="63">
        <f>SUM(K152,K156,K284)</f>
        <v>0</v>
      </c>
      <c r="L285" s="59">
        <f>SUM(F285:G285)</f>
        <v>0</v>
      </c>
      <c r="M285" s="58">
        <f>SUM(I285:J285)</f>
        <v>0</v>
      </c>
      <c r="N285" s="70"/>
    </row>
  </sheetData>
  <sheetProtection algorithmName="SHA-512" hashValue="HauimiZVCvSac2/54zqTU+lhmr+kOL2wfGPAaYwToSjUdeQVdQYmW7xGKtQdKcipQzHx04JWqxF1+/6sTpI7sA==" saltValue="f/xJmdUMDuEAMpalLrOlVQ==" spinCount="100000" sheet="1" selectLockedCells="1"/>
  <mergeCells count="33">
    <mergeCell ref="C157:K157"/>
    <mergeCell ref="C229:K229"/>
    <mergeCell ref="C230:K230"/>
    <mergeCell ref="C240:K240"/>
    <mergeCell ref="C246:K246"/>
    <mergeCell ref="C271:K271"/>
    <mergeCell ref="C174:K174"/>
    <mergeCell ref="C184:K184"/>
    <mergeCell ref="C189:K189"/>
    <mergeCell ref="C199:K199"/>
    <mergeCell ref="C215:K215"/>
    <mergeCell ref="I11:J11"/>
    <mergeCell ref="A10:B10"/>
    <mergeCell ref="A11:A12"/>
    <mergeCell ref="C11:C12"/>
    <mergeCell ref="D11:D12"/>
    <mergeCell ref="E11:E12"/>
    <mergeCell ref="C153:K153"/>
    <mergeCell ref="A1:K1"/>
    <mergeCell ref="C9:G9"/>
    <mergeCell ref="I9:K9"/>
    <mergeCell ref="I10:K10"/>
    <mergeCell ref="E10:G10"/>
    <mergeCell ref="A2:K2"/>
    <mergeCell ref="A3:I3"/>
    <mergeCell ref="A4:I4"/>
    <mergeCell ref="A5:K5"/>
    <mergeCell ref="C13:K13"/>
    <mergeCell ref="C14:K14"/>
    <mergeCell ref="A6:K6"/>
    <mergeCell ref="A8:K8"/>
    <mergeCell ref="A9:B9"/>
    <mergeCell ref="F11:G11"/>
  </mergeCells>
  <phoneticPr fontId="2" type="noConversion"/>
  <conditionalFormatting sqref="B73:B93 B43:B45">
    <cfRule type="duplicateValues" dxfId="12" priority="20"/>
  </conditionalFormatting>
  <conditionalFormatting sqref="B68:B71">
    <cfRule type="duplicateValues" dxfId="11" priority="18"/>
  </conditionalFormatting>
  <conditionalFormatting sqref="B96:B97">
    <cfRule type="duplicateValues" dxfId="10" priority="16"/>
  </conditionalFormatting>
  <conditionalFormatting sqref="B48:B50">
    <cfRule type="duplicateValues" dxfId="9" priority="15"/>
  </conditionalFormatting>
  <conditionalFormatting sqref="B34:B40">
    <cfRule type="duplicateValues" dxfId="8" priority="22"/>
  </conditionalFormatting>
  <conditionalFormatting sqref="H280 G276:H276 G281:H282">
    <cfRule type="containsText" dxfId="7" priority="8" stopIfTrue="1" operator="containsText" text="x,xx">
      <formula>NOT(ISERROR(SEARCH("x,xx",G276)))</formula>
    </cfRule>
  </conditionalFormatting>
  <conditionalFormatting sqref="G272:H272">
    <cfRule type="containsText" dxfId="6" priority="7" stopIfTrue="1" operator="containsText" text="x,xx">
      <formula>NOT(ISERROR(SEARCH("x,xx",G272)))</formula>
    </cfRule>
  </conditionalFormatting>
  <conditionalFormatting sqref="G273:H273">
    <cfRule type="containsText" dxfId="5" priority="6" stopIfTrue="1" operator="containsText" text="x,xx">
      <formula>NOT(ISERROR(SEARCH("x,xx",G273)))</formula>
    </cfRule>
  </conditionalFormatting>
  <conditionalFormatting sqref="G274:H274">
    <cfRule type="containsText" dxfId="4" priority="5" stopIfTrue="1" operator="containsText" text="x,xx">
      <formula>NOT(ISERROR(SEARCH("x,xx",G274)))</formula>
    </cfRule>
  </conditionalFormatting>
  <conditionalFormatting sqref="G277:H277">
    <cfRule type="containsText" dxfId="3" priority="4" stopIfTrue="1" operator="containsText" text="x,xx">
      <formula>NOT(ISERROR(SEARCH("x,xx",G277)))</formula>
    </cfRule>
  </conditionalFormatting>
  <conditionalFormatting sqref="G275:H275">
    <cfRule type="containsText" dxfId="2" priority="3" stopIfTrue="1" operator="containsText" text="x,xx">
      <formula>NOT(ISERROR(SEARCH("x,xx",G275)))</formula>
    </cfRule>
  </conditionalFormatting>
  <conditionalFormatting sqref="G269:H269">
    <cfRule type="containsText" dxfId="1" priority="2" stopIfTrue="1" operator="containsText" text="x,xx">
      <formula>NOT(ISERROR(SEARCH("x,xx",G269)))</formula>
    </cfRule>
  </conditionalFormatting>
  <conditionalFormatting sqref="G159:H159">
    <cfRule type="containsText" dxfId="0" priority="1" stopIfTrue="1" operator="containsText" text="x,xx">
      <formula>NOT(ISERROR(SEARCH("x,xx",G159)))</formula>
    </cfRule>
  </conditionalFormatting>
  <printOptions horizontalCentered="1"/>
  <pageMargins left="0.39370078740157483" right="0.39370078740157483" top="0.82677165354330717" bottom="0.43307086614173229" header="0.23622047244094491" footer="0.15748031496062992"/>
  <pageSetup paperSize="9" scale="83" fitToHeight="0" orientation="landscape" horizontalDpi="1200" verticalDpi="1200" r:id="rId1"/>
  <headerFooter alignWithMargins="0">
    <oddHeader>&amp;L&amp;"Lucida Grande,Regular"&amp;12&amp;K000000&amp;G
&amp;10BANCO DO ESTADO DO RIO GRANDE DO SUL S. A.
UNIDADE DE ENGENHARIA&amp;R&amp;"Lucida Grande,Regular"&amp;8&amp;K000000FOLHA &amp;P/&amp;N</oddHeader>
    <oddFooter>&amp;L&amp;"-,Regular"&amp;8ÁREA:                              EXEC.:                        CONF.:                            AUTORIZ.:                   &amp;R&amp;"-,Regular"&amp;8FORNECEDOR:                                                                 DATA: __/__/__ &amp;6&amp;F</oddFoot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AG CANDIOTA</vt:lpstr>
      <vt:lpstr>'AG CANDIOTA'!Titulos_de_impressao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jose_Henrique_ferreira@banrisul.com.br</dc:creator>
  <cp:lastModifiedBy>Marcia Corona Da Silva</cp:lastModifiedBy>
  <cp:lastPrinted>2019-10-10T11:54:34Z</cp:lastPrinted>
  <dcterms:created xsi:type="dcterms:W3CDTF">2000-05-25T11:19:14Z</dcterms:created>
  <dcterms:modified xsi:type="dcterms:W3CDTF">2019-11-01T17:02:52Z</dcterms:modified>
</cp:coreProperties>
</file>